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ADM-PLANEA10.ESEIMSALUD\Documents\PLANEACION 2026\Riesgos\Información\"/>
    </mc:Choice>
  </mc:AlternateContent>
  <bookViews>
    <workbookView xWindow="0" yWindow="0" windowWidth="15075" windowHeight="10305" activeTab="1"/>
  </bookViews>
  <sheets>
    <sheet name="Riesgos 2025 2026" sheetId="6" r:id="rId1"/>
    <sheet name="Perfil del Riegso" sheetId="7" r:id="rId2"/>
  </sheets>
  <definedNames>
    <definedName name="_xlnm._FilterDatabase" localSheetId="0" hidden="1">'Riesgos 2025 2026'!$A$6:$BB$374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312" i="6" l="1"/>
  <c r="AD314" i="6"/>
  <c r="AD316" i="6"/>
  <c r="AD318" i="6"/>
  <c r="AD320" i="6"/>
  <c r="AD322" i="6"/>
  <c r="AD324" i="6"/>
  <c r="AD326" i="6"/>
  <c r="AD328" i="6"/>
  <c r="AD330" i="6"/>
  <c r="Q256" i="6" l="1"/>
  <c r="AK256" i="6" s="1"/>
  <c r="AO256" i="6" s="1"/>
  <c r="N256" i="6"/>
  <c r="O256" i="6" s="1"/>
  <c r="Y263" i="6"/>
  <c r="Z263" i="6" s="1"/>
  <c r="AH263" i="6" s="1"/>
  <c r="AF262" i="6"/>
  <c r="Y262" i="6"/>
  <c r="Z262" i="6" s="1"/>
  <c r="AH262" i="6" s="1"/>
  <c r="AD261" i="6"/>
  <c r="Y261" i="6"/>
  <c r="Z261" i="6" s="1"/>
  <c r="AH261" i="6" s="1"/>
  <c r="Q261" i="6"/>
  <c r="AK261" i="6" s="1"/>
  <c r="N261" i="6"/>
  <c r="O261" i="6" s="1"/>
  <c r="AF261" i="6" s="1"/>
  <c r="Y258" i="6"/>
  <c r="Z258" i="6" s="1"/>
  <c r="AH258" i="6" s="1"/>
  <c r="AF257" i="6"/>
  <c r="Y257" i="6"/>
  <c r="Z257" i="6" s="1"/>
  <c r="AH257" i="6" s="1"/>
  <c r="AD256" i="6"/>
  <c r="Y256" i="6"/>
  <c r="Z256" i="6" s="1"/>
  <c r="AH256" i="6" s="1"/>
  <c r="Y343" i="6"/>
  <c r="Z343" i="6" s="1"/>
  <c r="AH343" i="6" s="1"/>
  <c r="Y342" i="6"/>
  <c r="Z342" i="6" s="1"/>
  <c r="AH342" i="6" s="1"/>
  <c r="AD342" i="6"/>
  <c r="Q342" i="6"/>
  <c r="AK342" i="6" s="1"/>
  <c r="N342" i="6"/>
  <c r="R342" i="6" s="1"/>
  <c r="S342" i="6" s="1"/>
  <c r="AK356" i="6"/>
  <c r="AK358" i="6"/>
  <c r="Q360" i="6"/>
  <c r="AK360" i="6" s="1"/>
  <c r="AK362" i="6"/>
  <c r="N366" i="6"/>
  <c r="O366" i="6" s="1"/>
  <c r="N364" i="6"/>
  <c r="O364" i="6" s="1"/>
  <c r="AF364" i="6" s="1"/>
  <c r="N362" i="6"/>
  <c r="O362" i="6" s="1"/>
  <c r="AF362" i="6" s="1"/>
  <c r="N360" i="6"/>
  <c r="O360" i="6" s="1"/>
  <c r="AF360" i="6" s="1"/>
  <c r="N358" i="6"/>
  <c r="O358" i="6" s="1"/>
  <c r="AF358" i="6" s="1"/>
  <c r="N356" i="6"/>
  <c r="O356" i="6" s="1"/>
  <c r="AF356" i="6" s="1"/>
  <c r="N354" i="6"/>
  <c r="R354" i="6" s="1"/>
  <c r="S354" i="6" s="1"/>
  <c r="N352" i="6"/>
  <c r="O352" i="6" s="1"/>
  <c r="AF352" i="6" s="1"/>
  <c r="N350" i="6"/>
  <c r="R350" i="6" s="1"/>
  <c r="S350" i="6" s="1"/>
  <c r="N348" i="6"/>
  <c r="O348" i="6" s="1"/>
  <c r="AF348" i="6" s="1"/>
  <c r="N346" i="6"/>
  <c r="R346" i="6" s="1"/>
  <c r="S346" i="6" s="1"/>
  <c r="N344" i="6"/>
  <c r="O344" i="6" s="1"/>
  <c r="AF344" i="6" s="1"/>
  <c r="Y367" i="6"/>
  <c r="Z367" i="6" s="1"/>
  <c r="AH367" i="6" s="1"/>
  <c r="AD366" i="6"/>
  <c r="Y366" i="6"/>
  <c r="Z366" i="6" s="1"/>
  <c r="AH366" i="6" s="1"/>
  <c r="Q366" i="6"/>
  <c r="AK366" i="6" s="1"/>
  <c r="Y365" i="6"/>
  <c r="Z365" i="6" s="1"/>
  <c r="AH365" i="6" s="1"/>
  <c r="AD364" i="6"/>
  <c r="Y364" i="6"/>
  <c r="Z364" i="6" s="1"/>
  <c r="AH364" i="6" s="1"/>
  <c r="Q364" i="6"/>
  <c r="AK364" i="6" s="1"/>
  <c r="Y363" i="6"/>
  <c r="Z363" i="6" s="1"/>
  <c r="AH363" i="6" s="1"/>
  <c r="AD362" i="6"/>
  <c r="Y362" i="6"/>
  <c r="Z362" i="6" s="1"/>
  <c r="AH362" i="6" s="1"/>
  <c r="Y361" i="6"/>
  <c r="Z361" i="6" s="1"/>
  <c r="AH361" i="6" s="1"/>
  <c r="AD360" i="6"/>
  <c r="Y360" i="6"/>
  <c r="Z360" i="6" s="1"/>
  <c r="AH360" i="6" s="1"/>
  <c r="Y359" i="6"/>
  <c r="Z359" i="6" s="1"/>
  <c r="AH359" i="6" s="1"/>
  <c r="AD358" i="6"/>
  <c r="Y358" i="6"/>
  <c r="Z358" i="6" s="1"/>
  <c r="AH358" i="6" s="1"/>
  <c r="Y357" i="6"/>
  <c r="Z357" i="6" s="1"/>
  <c r="AH357" i="6" s="1"/>
  <c r="AD356" i="6"/>
  <c r="Y356" i="6"/>
  <c r="Z356" i="6" s="1"/>
  <c r="AH356" i="6" s="1"/>
  <c r="Y355" i="6"/>
  <c r="Z355" i="6" s="1"/>
  <c r="AH355" i="6" s="1"/>
  <c r="AD354" i="6"/>
  <c r="Y354" i="6"/>
  <c r="Z354" i="6" s="1"/>
  <c r="AH354" i="6" s="1"/>
  <c r="Q354" i="6"/>
  <c r="AK354" i="6" s="1"/>
  <c r="Y353" i="6"/>
  <c r="Z353" i="6" s="1"/>
  <c r="AH353" i="6" s="1"/>
  <c r="AD352" i="6"/>
  <c r="Y352" i="6"/>
  <c r="Z352" i="6" s="1"/>
  <c r="AH352" i="6" s="1"/>
  <c r="Q352" i="6"/>
  <c r="AK352" i="6" s="1"/>
  <c r="Y351" i="6"/>
  <c r="Z351" i="6" s="1"/>
  <c r="AH351" i="6" s="1"/>
  <c r="AD350" i="6"/>
  <c r="Y350" i="6"/>
  <c r="Z350" i="6" s="1"/>
  <c r="AH350" i="6" s="1"/>
  <c r="Q350" i="6"/>
  <c r="AK350" i="6" s="1"/>
  <c r="Y349" i="6"/>
  <c r="Z349" i="6" s="1"/>
  <c r="AH349" i="6" s="1"/>
  <c r="AD348" i="6"/>
  <c r="Y348" i="6"/>
  <c r="Z348" i="6" s="1"/>
  <c r="AH348" i="6" s="1"/>
  <c r="Q348" i="6"/>
  <c r="AK348" i="6" s="1"/>
  <c r="AP346" i="6"/>
  <c r="Y345" i="6"/>
  <c r="Z345" i="6" s="1"/>
  <c r="AH345" i="6" s="1"/>
  <c r="AD344" i="6"/>
  <c r="Y344" i="6"/>
  <c r="Z344" i="6" s="1"/>
  <c r="AH344" i="6" s="1"/>
  <c r="Q344" i="6"/>
  <c r="AK344" i="6" s="1"/>
  <c r="AN344" i="6" s="1"/>
  <c r="AI262" i="6" l="1"/>
  <c r="R356" i="6"/>
  <c r="S356" i="6" s="1"/>
  <c r="R360" i="6"/>
  <c r="S360" i="6" s="1"/>
  <c r="R256" i="6"/>
  <c r="S256" i="6" s="1"/>
  <c r="AI261" i="6"/>
  <c r="AF263" i="6" s="1"/>
  <c r="AO261" i="6"/>
  <c r="AN261" i="6"/>
  <c r="R261" i="6"/>
  <c r="S261" i="6" s="1"/>
  <c r="AI257" i="6"/>
  <c r="AN256" i="6"/>
  <c r="AF256" i="6"/>
  <c r="AO342" i="6"/>
  <c r="AN342" i="6"/>
  <c r="R358" i="6"/>
  <c r="S358" i="6" s="1"/>
  <c r="O346" i="6"/>
  <c r="R362" i="6"/>
  <c r="S362" i="6" s="1"/>
  <c r="O350" i="6"/>
  <c r="AF350" i="6" s="1"/>
  <c r="AI350" i="6" s="1"/>
  <c r="AF351" i="6" s="1"/>
  <c r="R348" i="6"/>
  <c r="S348" i="6" s="1"/>
  <c r="R364" i="6"/>
  <c r="S364" i="6" s="1"/>
  <c r="O342" i="6"/>
  <c r="AF342" i="6" s="1"/>
  <c r="R366" i="6"/>
  <c r="S366" i="6" s="1"/>
  <c r="O354" i="6"/>
  <c r="AF354" i="6" s="1"/>
  <c r="AI354" i="6" s="1"/>
  <c r="AF355" i="6" s="1"/>
  <c r="R352" i="6"/>
  <c r="S352" i="6" s="1"/>
  <c r="R344" i="6"/>
  <c r="S344" i="6" s="1"/>
  <c r="AN366" i="6"/>
  <c r="AO366" i="6"/>
  <c r="AI362" i="6"/>
  <c r="AF363" i="6" s="1"/>
  <c r="AN362" i="6"/>
  <c r="AO362" i="6"/>
  <c r="AI364" i="6"/>
  <c r="AF365" i="6" s="1"/>
  <c r="AN364" i="6"/>
  <c r="AO364" i="6"/>
  <c r="AF366" i="6"/>
  <c r="AN348" i="6"/>
  <c r="AO348" i="6"/>
  <c r="AI360" i="6"/>
  <c r="AF361" i="6" s="1"/>
  <c r="AI358" i="6"/>
  <c r="AF359" i="6" s="1"/>
  <c r="AN360" i="6"/>
  <c r="AO360" i="6"/>
  <c r="AI356" i="6"/>
  <c r="AF357" i="6" s="1"/>
  <c r="AN358" i="6"/>
  <c r="AO358" i="6"/>
  <c r="AN356" i="6"/>
  <c r="AO356" i="6"/>
  <c r="AI348" i="6"/>
  <c r="AF349" i="6" s="1"/>
  <c r="AN350" i="6"/>
  <c r="AO350" i="6"/>
  <c r="AI352" i="6"/>
  <c r="AF353" i="6" s="1"/>
  <c r="AN354" i="6"/>
  <c r="AO354" i="6"/>
  <c r="AI344" i="6"/>
  <c r="AF345" i="6" s="1"/>
  <c r="AN352" i="6"/>
  <c r="AO352" i="6"/>
  <c r="AO344" i="6"/>
  <c r="AI263" i="6" l="1"/>
  <c r="AJ261" i="6" s="1"/>
  <c r="AI256" i="6"/>
  <c r="AF258" i="6" s="1"/>
  <c r="AI342" i="6"/>
  <c r="AF343" i="6" s="1"/>
  <c r="AI365" i="6"/>
  <c r="AJ364" i="6" s="1"/>
  <c r="AI363" i="6"/>
  <c r="AJ362" i="6" s="1"/>
  <c r="AI366" i="6"/>
  <c r="AF367" i="6" s="1"/>
  <c r="AI357" i="6"/>
  <c r="AJ356" i="6" s="1"/>
  <c r="AI361" i="6"/>
  <c r="AJ360" i="6" s="1"/>
  <c r="AI359" i="6"/>
  <c r="AJ358" i="6" s="1"/>
  <c r="AI353" i="6"/>
  <c r="AJ352" i="6" s="1"/>
  <c r="AI355" i="6"/>
  <c r="AJ354" i="6" s="1"/>
  <c r="AI351" i="6"/>
  <c r="AJ350" i="6" s="1"/>
  <c r="AI345" i="6"/>
  <c r="AJ344" i="6" s="1"/>
  <c r="AI349" i="6"/>
  <c r="AJ348" i="6" s="1"/>
  <c r="AL261" i="6" l="1"/>
  <c r="AP261" i="6" s="1"/>
  <c r="AQ261" i="6" s="1"/>
  <c r="AM261" i="6"/>
  <c r="AI258" i="6"/>
  <c r="AJ256" i="6" s="1"/>
  <c r="AI343" i="6"/>
  <c r="AJ342" i="6" s="1"/>
  <c r="AL362" i="6"/>
  <c r="AP362" i="6" s="1"/>
  <c r="AQ362" i="6" s="1"/>
  <c r="AM362" i="6"/>
  <c r="AI367" i="6"/>
  <c r="AJ366" i="6" s="1"/>
  <c r="AM364" i="6"/>
  <c r="AL364" i="6"/>
  <c r="AP364" i="6" s="1"/>
  <c r="AQ364" i="6" s="1"/>
  <c r="AM356" i="6"/>
  <c r="AL356" i="6"/>
  <c r="AP356" i="6" s="1"/>
  <c r="AQ356" i="6" s="1"/>
  <c r="AM354" i="6"/>
  <c r="AL354" i="6"/>
  <c r="AP354" i="6" s="1"/>
  <c r="AQ354" i="6" s="1"/>
  <c r="AM358" i="6"/>
  <c r="AL358" i="6"/>
  <c r="AP358" i="6" s="1"/>
  <c r="AQ358" i="6" s="1"/>
  <c r="AL348" i="6"/>
  <c r="AP348" i="6" s="1"/>
  <c r="AQ348" i="6" s="1"/>
  <c r="AM348" i="6"/>
  <c r="AL352" i="6"/>
  <c r="AP352" i="6" s="1"/>
  <c r="AQ352" i="6" s="1"/>
  <c r="AM352" i="6"/>
  <c r="AM344" i="6"/>
  <c r="AL344" i="6"/>
  <c r="AP344" i="6" s="1"/>
  <c r="AQ344" i="6" s="1"/>
  <c r="AL350" i="6"/>
  <c r="AP350" i="6" s="1"/>
  <c r="AQ350" i="6" s="1"/>
  <c r="AM350" i="6"/>
  <c r="AM360" i="6"/>
  <c r="AL360" i="6"/>
  <c r="AP360" i="6" s="1"/>
  <c r="AQ360" i="6" s="1"/>
  <c r="AM256" i="6" l="1"/>
  <c r="AL256" i="6"/>
  <c r="AP256" i="6" s="1"/>
  <c r="AQ256" i="6" s="1"/>
  <c r="AL342" i="6"/>
  <c r="AP342" i="6" s="1"/>
  <c r="AQ342" i="6" s="1"/>
  <c r="AM342" i="6"/>
  <c r="AM366" i="6"/>
  <c r="AL366" i="6"/>
  <c r="AP366" i="6" s="1"/>
  <c r="AQ366" i="6" s="1"/>
  <c r="Y341" i="6" l="1"/>
  <c r="Z341" i="6" s="1"/>
  <c r="AH341" i="6" s="1"/>
  <c r="AD340" i="6"/>
  <c r="Y340" i="6"/>
  <c r="Z340" i="6" s="1"/>
  <c r="AH340" i="6" s="1"/>
  <c r="Q340" i="6"/>
  <c r="AK340" i="6" s="1"/>
  <c r="N340" i="6"/>
  <c r="R340" i="6" s="1"/>
  <c r="S340" i="6" s="1"/>
  <c r="Y339" i="6"/>
  <c r="Z339" i="6" s="1"/>
  <c r="AH339" i="6" s="1"/>
  <c r="AD338" i="6"/>
  <c r="Y338" i="6"/>
  <c r="Z338" i="6" s="1"/>
  <c r="AH338" i="6" s="1"/>
  <c r="Q338" i="6"/>
  <c r="AK338" i="6" s="1"/>
  <c r="N338" i="6"/>
  <c r="R338" i="6" s="1"/>
  <c r="S338" i="6" s="1"/>
  <c r="AN340" i="6" l="1"/>
  <c r="AO340" i="6"/>
  <c r="AO338" i="6"/>
  <c r="AN338" i="6"/>
  <c r="O338" i="6"/>
  <c r="AF338" i="6" s="1"/>
  <c r="O340" i="6"/>
  <c r="AF340" i="6" s="1"/>
  <c r="AI340" i="6" l="1"/>
  <c r="AF341" i="6" s="1"/>
  <c r="AI338" i="6"/>
  <c r="AF339" i="6" s="1"/>
  <c r="A10" i="6"/>
  <c r="A12" i="6" s="1"/>
  <c r="A14" i="6" s="1"/>
  <c r="A16" i="6" s="1"/>
  <c r="A18" i="6" s="1"/>
  <c r="A20" i="6" s="1"/>
  <c r="A22" i="6" s="1"/>
  <c r="A24" i="6" s="1"/>
  <c r="A26" i="6" s="1"/>
  <c r="A28" i="6" s="1"/>
  <c r="A30" i="6" s="1"/>
  <c r="A32" i="6" s="1"/>
  <c r="A34" i="6" s="1"/>
  <c r="A36" i="6" s="1"/>
  <c r="A38" i="6" s="1"/>
  <c r="A40" i="6" s="1"/>
  <c r="A42" i="6" s="1"/>
  <c r="A44" i="6" s="1"/>
  <c r="A46" i="6" s="1"/>
  <c r="A48" i="6" s="1"/>
  <c r="A50" i="6" s="1"/>
  <c r="A52" i="6" s="1"/>
  <c r="A54" i="6" s="1"/>
  <c r="A56" i="6" s="1"/>
  <c r="A58" i="6" s="1"/>
  <c r="A60" i="6" s="1"/>
  <c r="A62" i="6" s="1"/>
  <c r="A64" i="6" s="1"/>
  <c r="A66" i="6" s="1"/>
  <c r="A68" i="6" s="1"/>
  <c r="A70" i="6" s="1"/>
  <c r="A72" i="6" s="1"/>
  <c r="A74" i="6" s="1"/>
  <c r="A76" i="6" s="1"/>
  <c r="A78" i="6" s="1"/>
  <c r="A80" i="6" s="1"/>
  <c r="A82" i="6" s="1"/>
  <c r="A84" i="6" s="1"/>
  <c r="A86" i="6" s="1"/>
  <c r="A88" i="6" s="1"/>
  <c r="A90" i="6" s="1"/>
  <c r="A92" i="6" s="1"/>
  <c r="A94" i="6" s="1"/>
  <c r="A96" i="6" s="1"/>
  <c r="A98" i="6" s="1"/>
  <c r="A100" i="6" s="1"/>
  <c r="A102" i="6" s="1"/>
  <c r="A104" i="6" s="1"/>
  <c r="A106" i="6" s="1"/>
  <c r="A108" i="6" s="1"/>
  <c r="A110" i="6" s="1"/>
  <c r="A112" i="6" s="1"/>
  <c r="A114" i="6" s="1"/>
  <c r="A116" i="6" s="1"/>
  <c r="A118" i="6" s="1"/>
  <c r="A120" i="6" s="1"/>
  <c r="A122" i="6" s="1"/>
  <c r="A124" i="6" s="1"/>
  <c r="A126" i="6" s="1"/>
  <c r="A128" i="6" s="1"/>
  <c r="A130" i="6" s="1"/>
  <c r="A132" i="6" s="1"/>
  <c r="A134" i="6" s="1"/>
  <c r="A136" i="6" s="1"/>
  <c r="A138" i="6" s="1"/>
  <c r="A140" i="6" s="1"/>
  <c r="A142" i="6" l="1"/>
  <c r="A144" i="6" s="1"/>
  <c r="A146" i="6" s="1"/>
  <c r="A148" i="6" s="1"/>
  <c r="A150" i="6" s="1"/>
  <c r="A152" i="6" s="1"/>
  <c r="A154" i="6" s="1"/>
  <c r="A156" i="6" s="1"/>
  <c r="A158" i="6" s="1"/>
  <c r="A160" i="6" s="1"/>
  <c r="A162" i="6" s="1"/>
  <c r="A164" i="6" s="1"/>
  <c r="A166" i="6" s="1"/>
  <c r="A168" i="6" s="1"/>
  <c r="A170" i="6" s="1"/>
  <c r="A172" i="6" s="1"/>
  <c r="A174" i="6" s="1"/>
  <c r="A176" i="6" s="1"/>
  <c r="A178" i="6" s="1"/>
  <c r="A180" i="6" s="1"/>
  <c r="A182" i="6" s="1"/>
  <c r="A184" i="6" s="1"/>
  <c r="A186" i="6" s="1"/>
  <c r="A188" i="6" s="1"/>
  <c r="A190" i="6" s="1"/>
  <c r="A192" i="6" s="1"/>
  <c r="A194" i="6" s="1"/>
  <c r="A196" i="6" s="1"/>
  <c r="A198" i="6" s="1"/>
  <c r="A200" i="6" s="1"/>
  <c r="A202" i="6" s="1"/>
  <c r="A204" i="6" s="1"/>
  <c r="A206" i="6" s="1"/>
  <c r="A208" i="6" s="1"/>
  <c r="A210" i="6" s="1"/>
  <c r="A212" i="6" s="1"/>
  <c r="A214" i="6" s="1"/>
  <c r="A216" i="6" s="1"/>
  <c r="A218" i="6" s="1"/>
  <c r="A220" i="6" s="1"/>
  <c r="A222" i="6" s="1"/>
  <c r="A224" i="6" s="1"/>
  <c r="A226" i="6" s="1"/>
  <c r="A228" i="6" s="1"/>
  <c r="A230" i="6" s="1"/>
  <c r="A232" i="6" s="1"/>
  <c r="A234" i="6" s="1"/>
  <c r="A236" i="6" s="1"/>
  <c r="A238" i="6" s="1"/>
  <c r="A240" i="6" s="1"/>
  <c r="A242" i="6" s="1"/>
  <c r="A244" i="6" s="1"/>
  <c r="A246" i="6" s="1"/>
  <c r="A248" i="6" s="1"/>
  <c r="A250" i="6" s="1"/>
  <c r="A252" i="6" s="1"/>
  <c r="A254" i="6" s="1"/>
  <c r="A259" i="6" s="1"/>
  <c r="A264" i="6" s="1"/>
  <c r="A266" i="6" s="1"/>
  <c r="A268" i="6" s="1"/>
  <c r="A270" i="6" s="1"/>
  <c r="A272" i="6" s="1"/>
  <c r="A274" i="6" s="1"/>
  <c r="A276" i="6" s="1"/>
  <c r="A278" i="6" s="1"/>
  <c r="A280" i="6" s="1"/>
  <c r="A282" i="6" s="1"/>
  <c r="A284" i="6" s="1"/>
  <c r="A286" i="6" s="1"/>
  <c r="A288" i="6" s="1"/>
  <c r="A290" i="6" s="1"/>
  <c r="A292" i="6" s="1"/>
  <c r="A294" i="6" s="1"/>
  <c r="A296" i="6" s="1"/>
  <c r="A298" i="6" s="1"/>
  <c r="A300" i="6" s="1"/>
  <c r="A302" i="6" s="1"/>
  <c r="A304" i="6" s="1"/>
  <c r="A306" i="6" s="1"/>
  <c r="A308" i="6" s="1"/>
  <c r="A310" i="6" s="1"/>
  <c r="A312" i="6" s="1"/>
  <c r="A314" i="6" s="1"/>
  <c r="A316" i="6" s="1"/>
  <c r="A318" i="6" s="1"/>
  <c r="A320" i="6" s="1"/>
  <c r="A322" i="6" s="1"/>
  <c r="A324" i="6" s="1"/>
  <c r="A326" i="6" s="1"/>
  <c r="A328" i="6" s="1"/>
  <c r="A330" i="6" s="1"/>
  <c r="A332" i="6" s="1"/>
  <c r="A334" i="6" s="1"/>
  <c r="A336" i="6" s="1"/>
  <c r="A338" i="6" s="1"/>
  <c r="A340" i="6" s="1"/>
  <c r="A342" i="6" s="1"/>
  <c r="AI339" i="6"/>
  <c r="AJ338" i="6" s="1"/>
  <c r="AI341" i="6"/>
  <c r="AJ340" i="6" s="1"/>
  <c r="Y176" i="6"/>
  <c r="Z176" i="6" s="1"/>
  <c r="Y177" i="6"/>
  <c r="Z177" i="6" s="1"/>
  <c r="Y178" i="6"/>
  <c r="Z178" i="6" s="1"/>
  <c r="Y179" i="6"/>
  <c r="Z179" i="6" s="1"/>
  <c r="Y180" i="6"/>
  <c r="Z180" i="6" s="1"/>
  <c r="Y181" i="6"/>
  <c r="Z181" i="6" s="1"/>
  <c r="Y182" i="6"/>
  <c r="Z182" i="6" s="1"/>
  <c r="Y183" i="6"/>
  <c r="Z183" i="6" s="1"/>
  <c r="Y184" i="6"/>
  <c r="Z184" i="6" s="1"/>
  <c r="Y185" i="6"/>
  <c r="Z185" i="6" s="1"/>
  <c r="Y186" i="6"/>
  <c r="Z186" i="6" s="1"/>
  <c r="Y187" i="6"/>
  <c r="Z187" i="6" s="1"/>
  <c r="Y188" i="6"/>
  <c r="Z188" i="6" s="1"/>
  <c r="Y189" i="6"/>
  <c r="Z189" i="6" s="1"/>
  <c r="Y190" i="6"/>
  <c r="Z190" i="6" s="1"/>
  <c r="Y191" i="6"/>
  <c r="Z191" i="6" s="1"/>
  <c r="Y192" i="6"/>
  <c r="Z192" i="6" s="1"/>
  <c r="Y193" i="6"/>
  <c r="Z193" i="6" s="1"/>
  <c r="Y194" i="6"/>
  <c r="Z194" i="6" s="1"/>
  <c r="Y195" i="6"/>
  <c r="Z195" i="6" s="1"/>
  <c r="Y196" i="6"/>
  <c r="Z196" i="6" s="1"/>
  <c r="Y197" i="6"/>
  <c r="Z197" i="6" s="1"/>
  <c r="Y198" i="6"/>
  <c r="Z198" i="6" s="1"/>
  <c r="Y199" i="6"/>
  <c r="Z199" i="6" s="1"/>
  <c r="Y200" i="6"/>
  <c r="Z200" i="6" s="1"/>
  <c r="Y201" i="6"/>
  <c r="Z201" i="6" s="1"/>
  <c r="Y202" i="6"/>
  <c r="Z202" i="6" s="1"/>
  <c r="Y203" i="6"/>
  <c r="Z203" i="6" s="1"/>
  <c r="Y204" i="6"/>
  <c r="Z204" i="6" s="1"/>
  <c r="Y205" i="6"/>
  <c r="Z205" i="6" s="1"/>
  <c r="Y206" i="6"/>
  <c r="Z206" i="6" s="1"/>
  <c r="Y207" i="6"/>
  <c r="Z207" i="6" s="1"/>
  <c r="Y208" i="6"/>
  <c r="Z208" i="6" s="1"/>
  <c r="Y209" i="6"/>
  <c r="Z209" i="6" s="1"/>
  <c r="Y210" i="6"/>
  <c r="Z210" i="6" s="1"/>
  <c r="Y211" i="6"/>
  <c r="Z211" i="6" s="1"/>
  <c r="Y212" i="6"/>
  <c r="Z212" i="6" s="1"/>
  <c r="Y213" i="6"/>
  <c r="Z213" i="6" s="1"/>
  <c r="Y214" i="6"/>
  <c r="Z214" i="6" s="1"/>
  <c r="Y215" i="6"/>
  <c r="Z215" i="6" s="1"/>
  <c r="Y216" i="6"/>
  <c r="Z216" i="6" s="1"/>
  <c r="Y217" i="6"/>
  <c r="Z217" i="6" s="1"/>
  <c r="Y218" i="6"/>
  <c r="Z218" i="6" s="1"/>
  <c r="Y219" i="6"/>
  <c r="Z219" i="6" s="1"/>
  <c r="Y220" i="6"/>
  <c r="Z220" i="6" s="1"/>
  <c r="Y221" i="6"/>
  <c r="Z221" i="6" s="1"/>
  <c r="Y222" i="6"/>
  <c r="Z222" i="6" s="1"/>
  <c r="Y223" i="6"/>
  <c r="Z223" i="6" s="1"/>
  <c r="Y224" i="6"/>
  <c r="Z224" i="6" s="1"/>
  <c r="Y225" i="6"/>
  <c r="Z225" i="6" s="1"/>
  <c r="Y226" i="6"/>
  <c r="Z226" i="6" s="1"/>
  <c r="Y227" i="6"/>
  <c r="Z227" i="6" s="1"/>
  <c r="Y228" i="6"/>
  <c r="Z228" i="6" s="1"/>
  <c r="Y229" i="6"/>
  <c r="Z229" i="6" s="1"/>
  <c r="Y230" i="6"/>
  <c r="Z230" i="6" s="1"/>
  <c r="Y231" i="6"/>
  <c r="Z231" i="6" s="1"/>
  <c r="Y232" i="6"/>
  <c r="Z232" i="6" s="1"/>
  <c r="Y233" i="6"/>
  <c r="Z233" i="6" s="1"/>
  <c r="Y234" i="6"/>
  <c r="Z234" i="6" s="1"/>
  <c r="Y235" i="6"/>
  <c r="Z235" i="6" s="1"/>
  <c r="Y236" i="6"/>
  <c r="Z236" i="6" s="1"/>
  <c r="Y237" i="6"/>
  <c r="Z237" i="6" s="1"/>
  <c r="Y238" i="6"/>
  <c r="Z238" i="6" s="1"/>
  <c r="Y239" i="6"/>
  <c r="Z239" i="6" s="1"/>
  <c r="Y240" i="6"/>
  <c r="Z240" i="6" s="1"/>
  <c r="Y241" i="6"/>
  <c r="Z241" i="6" s="1"/>
  <c r="Y242" i="6"/>
  <c r="Z242" i="6" s="1"/>
  <c r="Y243" i="6"/>
  <c r="Z243" i="6" s="1"/>
  <c r="Y244" i="6"/>
  <c r="Z244" i="6" s="1"/>
  <c r="Y245" i="6"/>
  <c r="Z245" i="6" s="1"/>
  <c r="Y246" i="6"/>
  <c r="Z246" i="6" s="1"/>
  <c r="Y247" i="6"/>
  <c r="Z247" i="6" s="1"/>
  <c r="Y248" i="6"/>
  <c r="Z248" i="6" s="1"/>
  <c r="Y249" i="6"/>
  <c r="Z249" i="6" s="1"/>
  <c r="Y250" i="6"/>
  <c r="Z250" i="6" s="1"/>
  <c r="Y251" i="6"/>
  <c r="Z251" i="6" s="1"/>
  <c r="Y252" i="6"/>
  <c r="Z252" i="6" s="1"/>
  <c r="Y253" i="6"/>
  <c r="Z253" i="6" s="1"/>
  <c r="Y254" i="6"/>
  <c r="Z254" i="6" s="1"/>
  <c r="Y255" i="6"/>
  <c r="Z255" i="6" s="1"/>
  <c r="Y259" i="6"/>
  <c r="Z259" i="6" s="1"/>
  <c r="Y260" i="6"/>
  <c r="Z260" i="6" s="1"/>
  <c r="Y264" i="6"/>
  <c r="Z264" i="6" s="1"/>
  <c r="Y265" i="6"/>
  <c r="Z265" i="6" s="1"/>
  <c r="Y266" i="6"/>
  <c r="Z266" i="6" s="1"/>
  <c r="Y267" i="6"/>
  <c r="Z267" i="6" s="1"/>
  <c r="Y268" i="6"/>
  <c r="Z268" i="6" s="1"/>
  <c r="Y269" i="6"/>
  <c r="Z269" i="6" s="1"/>
  <c r="Y270" i="6"/>
  <c r="Z270" i="6" s="1"/>
  <c r="Y271" i="6"/>
  <c r="Z271" i="6" s="1"/>
  <c r="Y272" i="6"/>
  <c r="Z272" i="6" s="1"/>
  <c r="Y273" i="6"/>
  <c r="Z273" i="6" s="1"/>
  <c r="Y274" i="6"/>
  <c r="Z274" i="6" s="1"/>
  <c r="Y275" i="6"/>
  <c r="Z275" i="6" s="1"/>
  <c r="Y276" i="6"/>
  <c r="Z276" i="6" s="1"/>
  <c r="Y277" i="6"/>
  <c r="Z277" i="6" s="1"/>
  <c r="Y278" i="6"/>
  <c r="Z278" i="6" s="1"/>
  <c r="Y279" i="6"/>
  <c r="Z279" i="6" s="1"/>
  <c r="Y280" i="6"/>
  <c r="Z280" i="6" s="1"/>
  <c r="Y281" i="6"/>
  <c r="Z281" i="6" s="1"/>
  <c r="Y282" i="6"/>
  <c r="Z282" i="6" s="1"/>
  <c r="Y283" i="6"/>
  <c r="Z283" i="6" s="1"/>
  <c r="Y284" i="6"/>
  <c r="Z284" i="6" s="1"/>
  <c r="Y285" i="6"/>
  <c r="Z285" i="6" s="1"/>
  <c r="Y286" i="6"/>
  <c r="Z286" i="6" s="1"/>
  <c r="Y287" i="6"/>
  <c r="Z287" i="6" s="1"/>
  <c r="Y288" i="6"/>
  <c r="Z288" i="6" s="1"/>
  <c r="Y289" i="6"/>
  <c r="Z289" i="6" s="1"/>
  <c r="Y290" i="6"/>
  <c r="Z290" i="6" s="1"/>
  <c r="Y291" i="6"/>
  <c r="Z291" i="6" s="1"/>
  <c r="Y292" i="6"/>
  <c r="Z292" i="6" s="1"/>
  <c r="Y293" i="6"/>
  <c r="Z293" i="6" s="1"/>
  <c r="Y294" i="6"/>
  <c r="Z294" i="6" s="1"/>
  <c r="Y295" i="6"/>
  <c r="Z295" i="6" s="1"/>
  <c r="Y296" i="6"/>
  <c r="Z296" i="6" s="1"/>
  <c r="Y297" i="6"/>
  <c r="Z297" i="6" s="1"/>
  <c r="Y298" i="6"/>
  <c r="Z298" i="6" s="1"/>
  <c r="Y299" i="6"/>
  <c r="Z299" i="6" s="1"/>
  <c r="Y300" i="6"/>
  <c r="Z300" i="6" s="1"/>
  <c r="Y301" i="6"/>
  <c r="Z301" i="6" s="1"/>
  <c r="Y302" i="6"/>
  <c r="Z302" i="6" s="1"/>
  <c r="Y303" i="6"/>
  <c r="Z303" i="6" s="1"/>
  <c r="Y304" i="6"/>
  <c r="Z304" i="6" s="1"/>
  <c r="Y305" i="6"/>
  <c r="Z305" i="6" s="1"/>
  <c r="Y306" i="6"/>
  <c r="Z306" i="6" s="1"/>
  <c r="Y307" i="6"/>
  <c r="Z307" i="6" s="1"/>
  <c r="Y308" i="6"/>
  <c r="Z308" i="6" s="1"/>
  <c r="Y309" i="6"/>
  <c r="Z309" i="6" s="1"/>
  <c r="Y310" i="6"/>
  <c r="Z310" i="6" s="1"/>
  <c r="Y311" i="6"/>
  <c r="Z311" i="6" s="1"/>
  <c r="AM338" i="6" l="1"/>
  <c r="AL338" i="6"/>
  <c r="AP338" i="6" s="1"/>
  <c r="AQ338" i="6" s="1"/>
  <c r="AM340" i="6"/>
  <c r="AL340" i="6"/>
  <c r="AP340" i="6" s="1"/>
  <c r="AQ340" i="6" s="1"/>
  <c r="N176" i="6"/>
  <c r="N178" i="6"/>
  <c r="N180" i="6"/>
  <c r="N182" i="6"/>
  <c r="N184" i="6"/>
  <c r="N186" i="6"/>
  <c r="AH337" i="6" l="1"/>
  <c r="AD336" i="6"/>
  <c r="AH336" i="6"/>
  <c r="Q336" i="6"/>
  <c r="AK336" i="6" s="1"/>
  <c r="AN336" i="6" s="1"/>
  <c r="N336" i="6"/>
  <c r="O336" i="6" s="1"/>
  <c r="AF336" i="6" s="1"/>
  <c r="AH335" i="6"/>
  <c r="AH334" i="6"/>
  <c r="AD334" i="6"/>
  <c r="Q334" i="6"/>
  <c r="AK334" i="6" s="1"/>
  <c r="AO334" i="6" s="1"/>
  <c r="N334" i="6"/>
  <c r="O334" i="6" s="1"/>
  <c r="AF334" i="6" s="1"/>
  <c r="AH333" i="6"/>
  <c r="AD332" i="6"/>
  <c r="AH332" i="6"/>
  <c r="Q332" i="6"/>
  <c r="AK332" i="6" s="1"/>
  <c r="AN332" i="6" s="1"/>
  <c r="N332" i="6"/>
  <c r="O332" i="6" s="1"/>
  <c r="AF332" i="6" s="1"/>
  <c r="AH331" i="6"/>
  <c r="AH330" i="6"/>
  <c r="Q330" i="6"/>
  <c r="AK330" i="6" s="1"/>
  <c r="AO330" i="6" s="1"/>
  <c r="N330" i="6"/>
  <c r="AH311" i="6"/>
  <c r="AH310" i="6"/>
  <c r="AD310" i="6"/>
  <c r="Q310" i="6"/>
  <c r="AK310" i="6" s="1"/>
  <c r="N310" i="6"/>
  <c r="AH309" i="6"/>
  <c r="AD308" i="6"/>
  <c r="AH308" i="6"/>
  <c r="Q308" i="6"/>
  <c r="AK308" i="6" s="1"/>
  <c r="AO308" i="6" s="1"/>
  <c r="N308" i="6"/>
  <c r="O308" i="6" s="1"/>
  <c r="AF308" i="6" s="1"/>
  <c r="AH307" i="6"/>
  <c r="AH306" i="6"/>
  <c r="AD306" i="6"/>
  <c r="Q306" i="6"/>
  <c r="AK306" i="6" s="1"/>
  <c r="N306" i="6"/>
  <c r="O306" i="6" s="1"/>
  <c r="AF306" i="6" s="1"/>
  <c r="AH305" i="6"/>
  <c r="AD304" i="6"/>
  <c r="AH304" i="6"/>
  <c r="Q304" i="6"/>
  <c r="AK304" i="6" s="1"/>
  <c r="AO304" i="6" s="1"/>
  <c r="N304" i="6"/>
  <c r="O304" i="6" s="1"/>
  <c r="AF304" i="6" s="1"/>
  <c r="AH303" i="6"/>
  <c r="AD302" i="6"/>
  <c r="AH302" i="6"/>
  <c r="Q302" i="6"/>
  <c r="AK302" i="6" s="1"/>
  <c r="N302" i="6"/>
  <c r="O302" i="6" s="1"/>
  <c r="AF302" i="6" s="1"/>
  <c r="AH301" i="6"/>
  <c r="AH300" i="6"/>
  <c r="AD300" i="6"/>
  <c r="Q300" i="6"/>
  <c r="AK300" i="6" s="1"/>
  <c r="AN300" i="6" s="1"/>
  <c r="N300" i="6"/>
  <c r="O300" i="6" s="1"/>
  <c r="AF300" i="6" s="1"/>
  <c r="AH299" i="6"/>
  <c r="AH298" i="6"/>
  <c r="AD298" i="6"/>
  <c r="Q298" i="6"/>
  <c r="AK298" i="6" s="1"/>
  <c r="N298" i="6"/>
  <c r="O298" i="6" s="1"/>
  <c r="AF298" i="6" s="1"/>
  <c r="AH297" i="6"/>
  <c r="AH296" i="6"/>
  <c r="AD296" i="6"/>
  <c r="Q296" i="6"/>
  <c r="AK296" i="6" s="1"/>
  <c r="AO296" i="6" s="1"/>
  <c r="N296" i="6"/>
  <c r="R296" i="6" s="1"/>
  <c r="S296" i="6" s="1"/>
  <c r="AH295" i="6"/>
  <c r="AD294" i="6"/>
  <c r="AH294" i="6"/>
  <c r="Q294" i="6"/>
  <c r="AK294" i="6" s="1"/>
  <c r="AO294" i="6" s="1"/>
  <c r="N294" i="6"/>
  <c r="O294" i="6" s="1"/>
  <c r="AF294" i="6" s="1"/>
  <c r="AH293" i="6"/>
  <c r="AH292" i="6"/>
  <c r="AD292" i="6"/>
  <c r="Q292" i="6"/>
  <c r="AK292" i="6" s="1"/>
  <c r="N292" i="6"/>
  <c r="O292" i="6" s="1"/>
  <c r="AF292" i="6" s="1"/>
  <c r="AH291" i="6"/>
  <c r="AH290" i="6"/>
  <c r="AD290" i="6"/>
  <c r="Q290" i="6"/>
  <c r="AK290" i="6" s="1"/>
  <c r="N290" i="6"/>
  <c r="AH289" i="6"/>
  <c r="AD288" i="6"/>
  <c r="AH288" i="6"/>
  <c r="Q288" i="6"/>
  <c r="AK288" i="6" s="1"/>
  <c r="AO288" i="6" s="1"/>
  <c r="N288" i="6"/>
  <c r="O288" i="6" s="1"/>
  <c r="AF288" i="6" s="1"/>
  <c r="AH287" i="6"/>
  <c r="AD286" i="6"/>
  <c r="AH286" i="6"/>
  <c r="Q286" i="6"/>
  <c r="AK286" i="6" s="1"/>
  <c r="N286" i="6"/>
  <c r="O286" i="6" s="1"/>
  <c r="AF286" i="6" s="1"/>
  <c r="AH285" i="6"/>
  <c r="AD284" i="6"/>
  <c r="AH284" i="6"/>
  <c r="Q284" i="6"/>
  <c r="AK284" i="6" s="1"/>
  <c r="N284" i="6"/>
  <c r="O284" i="6" s="1"/>
  <c r="AF284" i="6" s="1"/>
  <c r="AH283" i="6"/>
  <c r="AD282" i="6"/>
  <c r="AH282" i="6"/>
  <c r="Q282" i="6"/>
  <c r="AK282" i="6" s="1"/>
  <c r="N282" i="6"/>
  <c r="AH281" i="6"/>
  <c r="AD280" i="6"/>
  <c r="AH280" i="6"/>
  <c r="Q280" i="6"/>
  <c r="AK280" i="6" s="1"/>
  <c r="N280" i="6"/>
  <c r="O280" i="6" s="1"/>
  <c r="AF280" i="6" s="1"/>
  <c r="AH279" i="6"/>
  <c r="AD278" i="6"/>
  <c r="AH278" i="6"/>
  <c r="Q278" i="6"/>
  <c r="AK278" i="6" s="1"/>
  <c r="N278" i="6"/>
  <c r="O278" i="6" s="1"/>
  <c r="AF278" i="6" s="1"/>
  <c r="AH277" i="6"/>
  <c r="AD276" i="6"/>
  <c r="AH276" i="6"/>
  <c r="Q276" i="6"/>
  <c r="AK276" i="6" s="1"/>
  <c r="AO276" i="6" s="1"/>
  <c r="N276" i="6"/>
  <c r="O276" i="6" s="1"/>
  <c r="AF276" i="6" s="1"/>
  <c r="AH275" i="6"/>
  <c r="AD274" i="6"/>
  <c r="AH274" i="6"/>
  <c r="Q274" i="6"/>
  <c r="AK274" i="6" s="1"/>
  <c r="AN274" i="6" s="1"/>
  <c r="N274" i="6"/>
  <c r="O274" i="6" s="1"/>
  <c r="AF274" i="6" s="1"/>
  <c r="AH273" i="6"/>
  <c r="AD272" i="6"/>
  <c r="AH272" i="6"/>
  <c r="Q272" i="6"/>
  <c r="AK272" i="6" s="1"/>
  <c r="AN272" i="6" s="1"/>
  <c r="N272" i="6"/>
  <c r="O272" i="6" s="1"/>
  <c r="AF272" i="6" s="1"/>
  <c r="AH271" i="6"/>
  <c r="AD270" i="6"/>
  <c r="AH270" i="6"/>
  <c r="Q270" i="6"/>
  <c r="AK270" i="6" s="1"/>
  <c r="AO270" i="6" s="1"/>
  <c r="N270" i="6"/>
  <c r="O270" i="6" s="1"/>
  <c r="AF270" i="6" s="1"/>
  <c r="AH269" i="6"/>
  <c r="AD268" i="6"/>
  <c r="AH268" i="6"/>
  <c r="Q268" i="6"/>
  <c r="AK268" i="6" s="1"/>
  <c r="N268" i="6"/>
  <c r="O268" i="6" s="1"/>
  <c r="AF268" i="6" s="1"/>
  <c r="AH267" i="6"/>
  <c r="AD266" i="6"/>
  <c r="AH266" i="6"/>
  <c r="Q266" i="6"/>
  <c r="AK266" i="6" s="1"/>
  <c r="AO266" i="6" s="1"/>
  <c r="N266" i="6"/>
  <c r="AH265" i="6"/>
  <c r="AD264" i="6"/>
  <c r="AH264" i="6"/>
  <c r="Q264" i="6"/>
  <c r="AK264" i="6" s="1"/>
  <c r="N264" i="6"/>
  <c r="O264" i="6" s="1"/>
  <c r="AF264" i="6" s="1"/>
  <c r="AH260" i="6"/>
  <c r="AD259" i="6"/>
  <c r="AH259" i="6"/>
  <c r="Q259" i="6"/>
  <c r="AK259" i="6" s="1"/>
  <c r="AO259" i="6" s="1"/>
  <c r="N259" i="6"/>
  <c r="AH255" i="6"/>
  <c r="AD254" i="6"/>
  <c r="AH254" i="6"/>
  <c r="Q254" i="6"/>
  <c r="AK254" i="6" s="1"/>
  <c r="N254" i="6"/>
  <c r="O254" i="6" s="1"/>
  <c r="AF254" i="6" s="1"/>
  <c r="AH253" i="6"/>
  <c r="AD252" i="6"/>
  <c r="AH252" i="6"/>
  <c r="Q252" i="6"/>
  <c r="AK252" i="6" s="1"/>
  <c r="AO252" i="6" s="1"/>
  <c r="N252" i="6"/>
  <c r="O252" i="6" s="1"/>
  <c r="AF252" i="6" s="1"/>
  <c r="AH251" i="6"/>
  <c r="AD250" i="6"/>
  <c r="AH250" i="6"/>
  <c r="Q250" i="6"/>
  <c r="AK250" i="6" s="1"/>
  <c r="AO250" i="6" s="1"/>
  <c r="N250" i="6"/>
  <c r="O250" i="6" s="1"/>
  <c r="AF250" i="6" s="1"/>
  <c r="AH249" i="6"/>
  <c r="AD248" i="6"/>
  <c r="AH248" i="6"/>
  <c r="Q248" i="6"/>
  <c r="AK248" i="6" s="1"/>
  <c r="AO248" i="6" s="1"/>
  <c r="N248" i="6"/>
  <c r="AH247" i="6"/>
  <c r="AD246" i="6"/>
  <c r="AH246" i="6"/>
  <c r="Q246" i="6"/>
  <c r="AK246" i="6" s="1"/>
  <c r="AO246" i="6" s="1"/>
  <c r="N246" i="6"/>
  <c r="O246" i="6" s="1"/>
  <c r="AF246" i="6" s="1"/>
  <c r="AH245" i="6"/>
  <c r="AD244" i="6"/>
  <c r="AH244" i="6"/>
  <c r="Q244" i="6"/>
  <c r="AK244" i="6" s="1"/>
  <c r="N244" i="6"/>
  <c r="O244" i="6" s="1"/>
  <c r="AF244" i="6" s="1"/>
  <c r="AH243" i="6"/>
  <c r="AD242" i="6"/>
  <c r="AH242" i="6"/>
  <c r="Q242" i="6"/>
  <c r="AK242" i="6" s="1"/>
  <c r="AN242" i="6" s="1"/>
  <c r="N242" i="6"/>
  <c r="O242" i="6" s="1"/>
  <c r="AF242" i="6" s="1"/>
  <c r="AH241" i="6"/>
  <c r="AD240" i="6"/>
  <c r="AH240" i="6"/>
  <c r="Q240" i="6"/>
  <c r="AK240" i="6" s="1"/>
  <c r="AO240" i="6" s="1"/>
  <c r="N240" i="6"/>
  <c r="AH239" i="6"/>
  <c r="AD238" i="6"/>
  <c r="AH238" i="6"/>
  <c r="Q238" i="6"/>
  <c r="AK238" i="6" s="1"/>
  <c r="N238" i="6"/>
  <c r="AH237" i="6"/>
  <c r="AD236" i="6"/>
  <c r="AH236" i="6"/>
  <c r="Q236" i="6"/>
  <c r="AK236" i="6" s="1"/>
  <c r="N236" i="6"/>
  <c r="O236" i="6" s="1"/>
  <c r="AF236" i="6" s="1"/>
  <c r="AH235" i="6"/>
  <c r="AD234" i="6"/>
  <c r="AH234" i="6"/>
  <c r="Q234" i="6"/>
  <c r="AK234" i="6" s="1"/>
  <c r="AO234" i="6" s="1"/>
  <c r="N234" i="6"/>
  <c r="O234" i="6" s="1"/>
  <c r="AF234" i="6" s="1"/>
  <c r="AH233" i="6"/>
  <c r="AD232" i="6"/>
  <c r="AH232" i="6"/>
  <c r="Q232" i="6"/>
  <c r="AK232" i="6" s="1"/>
  <c r="AO232" i="6" s="1"/>
  <c r="N232" i="6"/>
  <c r="AH231" i="6"/>
  <c r="AD230" i="6"/>
  <c r="AH230" i="6"/>
  <c r="Q230" i="6"/>
  <c r="AK230" i="6" s="1"/>
  <c r="AO230" i="6" s="1"/>
  <c r="N230" i="6"/>
  <c r="O230" i="6" s="1"/>
  <c r="AF230" i="6" s="1"/>
  <c r="AH229" i="6"/>
  <c r="AD228" i="6"/>
  <c r="AH228" i="6"/>
  <c r="Q228" i="6"/>
  <c r="AK228" i="6" s="1"/>
  <c r="N228" i="6"/>
  <c r="AH227" i="6"/>
  <c r="AD226" i="6"/>
  <c r="AH226" i="6"/>
  <c r="Q226" i="6"/>
  <c r="AK226" i="6" s="1"/>
  <c r="N226" i="6"/>
  <c r="AH225" i="6"/>
  <c r="AD224" i="6"/>
  <c r="AH224" i="6"/>
  <c r="Q224" i="6"/>
  <c r="AK224" i="6" s="1"/>
  <c r="AO224" i="6" s="1"/>
  <c r="N224" i="6"/>
  <c r="AH223" i="6"/>
  <c r="AD222" i="6"/>
  <c r="AH222" i="6"/>
  <c r="Q222" i="6"/>
  <c r="AK222" i="6" s="1"/>
  <c r="AO222" i="6" s="1"/>
  <c r="N222" i="6"/>
  <c r="AH221" i="6"/>
  <c r="AD220" i="6"/>
  <c r="AH220" i="6"/>
  <c r="Q220" i="6"/>
  <c r="AK220" i="6" s="1"/>
  <c r="N220" i="6"/>
  <c r="O220" i="6" s="1"/>
  <c r="AF220" i="6" s="1"/>
  <c r="AH219" i="6"/>
  <c r="AD218" i="6"/>
  <c r="AH218" i="6"/>
  <c r="Q218" i="6"/>
  <c r="AK218" i="6" s="1"/>
  <c r="AO218" i="6" s="1"/>
  <c r="N218" i="6"/>
  <c r="O218" i="6" s="1"/>
  <c r="AF218" i="6" s="1"/>
  <c r="AH217" i="6"/>
  <c r="AD216" i="6"/>
  <c r="AH216" i="6"/>
  <c r="Q216" i="6"/>
  <c r="AK216" i="6" s="1"/>
  <c r="N216" i="6"/>
  <c r="O216" i="6" s="1"/>
  <c r="AF216" i="6" s="1"/>
  <c r="AH215" i="6"/>
  <c r="AD214" i="6"/>
  <c r="AH214" i="6"/>
  <c r="Q214" i="6"/>
  <c r="AK214" i="6" s="1"/>
  <c r="N214" i="6"/>
  <c r="O214" i="6" s="1"/>
  <c r="AF214" i="6" s="1"/>
  <c r="AH213" i="6"/>
  <c r="AD212" i="6"/>
  <c r="AH212" i="6"/>
  <c r="Q212" i="6"/>
  <c r="AK212" i="6" s="1"/>
  <c r="AN212" i="6" s="1"/>
  <c r="N212" i="6"/>
  <c r="O212" i="6" s="1"/>
  <c r="AF212" i="6" s="1"/>
  <c r="AH211" i="6"/>
  <c r="AD210" i="6"/>
  <c r="AH210" i="6"/>
  <c r="Q210" i="6"/>
  <c r="AK210" i="6" s="1"/>
  <c r="AN210" i="6" s="1"/>
  <c r="N210" i="6"/>
  <c r="O210" i="6" s="1"/>
  <c r="AF210" i="6" s="1"/>
  <c r="AH209" i="6"/>
  <c r="AD208" i="6"/>
  <c r="AH208" i="6"/>
  <c r="Q208" i="6"/>
  <c r="AK208" i="6" s="1"/>
  <c r="AO208" i="6" s="1"/>
  <c r="N208" i="6"/>
  <c r="AH207" i="6"/>
  <c r="AD206" i="6"/>
  <c r="AH206" i="6"/>
  <c r="Q206" i="6"/>
  <c r="AK206" i="6" s="1"/>
  <c r="AO206" i="6" s="1"/>
  <c r="N206" i="6"/>
  <c r="AH205" i="6"/>
  <c r="AD204" i="6"/>
  <c r="AH204" i="6"/>
  <c r="Q204" i="6"/>
  <c r="AK204" i="6" s="1"/>
  <c r="N204" i="6"/>
  <c r="O204" i="6" s="1"/>
  <c r="AF204" i="6" s="1"/>
  <c r="AH203" i="6"/>
  <c r="AH202" i="6"/>
  <c r="AD202" i="6"/>
  <c r="Q202" i="6"/>
  <c r="AK202" i="6" s="1"/>
  <c r="AO202" i="6" s="1"/>
  <c r="N202" i="6"/>
  <c r="R202" i="6" s="1"/>
  <c r="S202" i="6" s="1"/>
  <c r="AH201" i="6"/>
  <c r="AD200" i="6"/>
  <c r="AH200" i="6"/>
  <c r="Q200" i="6"/>
  <c r="AK200" i="6" s="1"/>
  <c r="N200" i="6"/>
  <c r="R200" i="6" s="1"/>
  <c r="S200" i="6" s="1"/>
  <c r="AH199" i="6"/>
  <c r="AD198" i="6"/>
  <c r="AH198" i="6"/>
  <c r="Q198" i="6"/>
  <c r="AK198" i="6" s="1"/>
  <c r="N198" i="6"/>
  <c r="R198" i="6" s="1"/>
  <c r="S198" i="6" s="1"/>
  <c r="AH197" i="6"/>
  <c r="AH196" i="6"/>
  <c r="AD196" i="6"/>
  <c r="Q196" i="6"/>
  <c r="AK196" i="6" s="1"/>
  <c r="AO196" i="6" s="1"/>
  <c r="N196" i="6"/>
  <c r="R196" i="6" s="1"/>
  <c r="S196" i="6" s="1"/>
  <c r="AH195" i="6"/>
  <c r="AH194" i="6"/>
  <c r="AD194" i="6"/>
  <c r="Q194" i="6"/>
  <c r="AK194" i="6" s="1"/>
  <c r="N194" i="6"/>
  <c r="R194" i="6" s="1"/>
  <c r="S194" i="6" s="1"/>
  <c r="AH193" i="6"/>
  <c r="AD192" i="6"/>
  <c r="AH192" i="6"/>
  <c r="Q192" i="6"/>
  <c r="AK192" i="6" s="1"/>
  <c r="N192" i="6"/>
  <c r="R192" i="6" s="1"/>
  <c r="S192" i="6" s="1"/>
  <c r="AH191" i="6"/>
  <c r="AD190" i="6"/>
  <c r="AH190" i="6"/>
  <c r="Q190" i="6"/>
  <c r="AK190" i="6" s="1"/>
  <c r="N190" i="6"/>
  <c r="R190" i="6" s="1"/>
  <c r="S190" i="6" s="1"/>
  <c r="AH189" i="6"/>
  <c r="AH188" i="6"/>
  <c r="AD188" i="6"/>
  <c r="Q188" i="6"/>
  <c r="AK188" i="6" s="1"/>
  <c r="N188" i="6"/>
  <c r="R188" i="6" s="1"/>
  <c r="S188" i="6" s="1"/>
  <c r="AH187" i="6"/>
  <c r="AH186" i="6"/>
  <c r="AD186" i="6"/>
  <c r="Q186" i="6"/>
  <c r="AK186" i="6" s="1"/>
  <c r="O186" i="6"/>
  <c r="AF186" i="6" s="1"/>
  <c r="AH185" i="6"/>
  <c r="AD184" i="6"/>
  <c r="AH184" i="6"/>
  <c r="Q184" i="6"/>
  <c r="AK184" i="6" s="1"/>
  <c r="O184" i="6"/>
  <c r="AF184" i="6" s="1"/>
  <c r="R184" i="6"/>
  <c r="S184" i="6" s="1"/>
  <c r="AH183" i="6"/>
  <c r="AH182" i="6"/>
  <c r="AD182" i="6"/>
  <c r="Q182" i="6"/>
  <c r="AK182" i="6" s="1"/>
  <c r="R182" i="6"/>
  <c r="S182" i="6" s="1"/>
  <c r="AH181" i="6"/>
  <c r="AH180" i="6"/>
  <c r="AD180" i="6"/>
  <c r="Q180" i="6"/>
  <c r="AK180" i="6" s="1"/>
  <c r="AN180" i="6" s="1"/>
  <c r="O180" i="6"/>
  <c r="AF180" i="6" s="1"/>
  <c r="AH179" i="6"/>
  <c r="AH178" i="6"/>
  <c r="AD178" i="6"/>
  <c r="Q178" i="6"/>
  <c r="AK178" i="6" s="1"/>
  <c r="AO178" i="6" s="1"/>
  <c r="O178" i="6"/>
  <c r="AF178" i="6" s="1"/>
  <c r="AH177" i="6"/>
  <c r="AD176" i="6"/>
  <c r="AH176" i="6"/>
  <c r="Q176" i="6"/>
  <c r="AK176" i="6" s="1"/>
  <c r="O176" i="6"/>
  <c r="AF176" i="6" s="1"/>
  <c r="AN334" i="6" l="1"/>
  <c r="R298" i="6"/>
  <c r="S298" i="6" s="1"/>
  <c r="R280" i="6"/>
  <c r="S280" i="6" s="1"/>
  <c r="R214" i="6"/>
  <c r="S214" i="6" s="1"/>
  <c r="R220" i="6"/>
  <c r="S220" i="6" s="1"/>
  <c r="AI242" i="6"/>
  <c r="AF243" i="6" s="1"/>
  <c r="O198" i="6"/>
  <c r="AF198" i="6" s="1"/>
  <c r="AI198" i="6" s="1"/>
  <c r="AF199" i="6" s="1"/>
  <c r="R332" i="6"/>
  <c r="S332" i="6" s="1"/>
  <c r="AO332" i="6"/>
  <c r="R306" i="6"/>
  <c r="S306" i="6" s="1"/>
  <c r="O296" i="6"/>
  <c r="AF296" i="6" s="1"/>
  <c r="AI296" i="6" s="1"/>
  <c r="R204" i="6"/>
  <c r="S204" i="6" s="1"/>
  <c r="AI210" i="6"/>
  <c r="AF211" i="6" s="1"/>
  <c r="R212" i="6"/>
  <c r="S212" i="6" s="1"/>
  <c r="R246" i="6"/>
  <c r="S246" i="6" s="1"/>
  <c r="R264" i="6"/>
  <c r="S264" i="6" s="1"/>
  <c r="AN234" i="6"/>
  <c r="R308" i="6"/>
  <c r="S308" i="6" s="1"/>
  <c r="AN232" i="6"/>
  <c r="R252" i="6"/>
  <c r="S252" i="6" s="1"/>
  <c r="R254" i="6"/>
  <c r="S254" i="6" s="1"/>
  <c r="AN259" i="6"/>
  <c r="R270" i="6"/>
  <c r="S270" i="6" s="1"/>
  <c r="R292" i="6"/>
  <c r="S292" i="6" s="1"/>
  <c r="R300" i="6"/>
  <c r="S300" i="6" s="1"/>
  <c r="R236" i="6"/>
  <c r="S236" i="6" s="1"/>
  <c r="R250" i="6"/>
  <c r="S250" i="6" s="1"/>
  <c r="R268" i="6"/>
  <c r="S268" i="6" s="1"/>
  <c r="AO336" i="6"/>
  <c r="O190" i="6"/>
  <c r="AF190" i="6" s="1"/>
  <c r="AI190" i="6" s="1"/>
  <c r="AF191" i="6" s="1"/>
  <c r="O194" i="6"/>
  <c r="AF194" i="6" s="1"/>
  <c r="AI194" i="6" s="1"/>
  <c r="AF195" i="6" s="1"/>
  <c r="O192" i="6"/>
  <c r="AF192" i="6" s="1"/>
  <c r="AI192" i="6" s="1"/>
  <c r="AF193" i="6" s="1"/>
  <c r="AI298" i="6"/>
  <c r="AF299" i="6" s="1"/>
  <c r="AO214" i="6"/>
  <c r="AN214" i="6"/>
  <c r="AO278" i="6"/>
  <c r="AN278" i="6"/>
  <c r="AN286" i="6"/>
  <c r="AO286" i="6"/>
  <c r="AN244" i="6"/>
  <c r="AO244" i="6"/>
  <c r="AN268" i="6"/>
  <c r="AO268" i="6"/>
  <c r="AO188" i="6"/>
  <c r="AN188" i="6"/>
  <c r="AN194" i="6"/>
  <c r="AO194" i="6"/>
  <c r="AO282" i="6"/>
  <c r="AN282" i="6"/>
  <c r="AN284" i="6"/>
  <c r="AO284" i="6"/>
  <c r="AN198" i="6"/>
  <c r="AO198" i="6"/>
  <c r="AO200" i="6"/>
  <c r="AN200" i="6"/>
  <c r="AN246" i="6"/>
  <c r="AN196" i="6"/>
  <c r="AN288" i="6"/>
  <c r="AN270" i="6"/>
  <c r="AO274" i="6"/>
  <c r="AN276" i="6"/>
  <c r="AN218" i="6"/>
  <c r="AN224" i="6"/>
  <c r="AN230" i="6"/>
  <c r="AN240" i="6"/>
  <c r="AN266" i="6"/>
  <c r="AO300" i="6"/>
  <c r="AN222" i="6"/>
  <c r="AN294" i="6"/>
  <c r="R302" i="6"/>
  <c r="S302" i="6" s="1"/>
  <c r="R304" i="6"/>
  <c r="S304" i="6" s="1"/>
  <c r="R178" i="6"/>
  <c r="S178" i="6" s="1"/>
  <c r="R180" i="6"/>
  <c r="S180" i="6" s="1"/>
  <c r="R230" i="6"/>
  <c r="S230" i="6" s="1"/>
  <c r="R272" i="6"/>
  <c r="S272" i="6" s="1"/>
  <c r="O196" i="6"/>
  <c r="AF196" i="6" s="1"/>
  <c r="AI196" i="6" s="1"/>
  <c r="AF197" i="6" s="1"/>
  <c r="O202" i="6"/>
  <c r="AF202" i="6" s="1"/>
  <c r="AI202" i="6" s="1"/>
  <c r="AF203" i="6" s="1"/>
  <c r="R234" i="6"/>
  <c r="S234" i="6" s="1"/>
  <c r="R286" i="6"/>
  <c r="S286" i="6" s="1"/>
  <c r="R210" i="6"/>
  <c r="S210" i="6" s="1"/>
  <c r="R278" i="6"/>
  <c r="S278" i="6" s="1"/>
  <c r="R334" i="6"/>
  <c r="S334" i="6" s="1"/>
  <c r="R176" i="6"/>
  <c r="S176" i="6" s="1"/>
  <c r="R186" i="6"/>
  <c r="S186" i="6" s="1"/>
  <c r="R216" i="6"/>
  <c r="S216" i="6" s="1"/>
  <c r="R218" i="6"/>
  <c r="S218" i="6" s="1"/>
  <c r="R244" i="6"/>
  <c r="S244" i="6" s="1"/>
  <c r="R284" i="6"/>
  <c r="S284" i="6" s="1"/>
  <c r="R288" i="6"/>
  <c r="S288" i="6" s="1"/>
  <c r="R294" i="6"/>
  <c r="S294" i="6" s="1"/>
  <c r="AN190" i="6"/>
  <c r="AO190" i="6"/>
  <c r="AO176" i="6"/>
  <c r="AN176" i="6"/>
  <c r="AI178" i="6"/>
  <c r="AF179" i="6" s="1"/>
  <c r="AO204" i="6"/>
  <c r="AN204" i="6"/>
  <c r="AI186" i="6"/>
  <c r="AF187" i="6" s="1"/>
  <c r="AO184" i="6"/>
  <c r="AN184" i="6"/>
  <c r="AO186" i="6"/>
  <c r="AN186" i="6"/>
  <c r="AN192" i="6"/>
  <c r="AO192" i="6"/>
  <c r="AN216" i="6"/>
  <c r="AO216" i="6"/>
  <c r="AI180" i="6"/>
  <c r="AF181" i="6" s="1"/>
  <c r="AI176" i="6"/>
  <c r="AF177" i="6" s="1"/>
  <c r="AO182" i="6"/>
  <c r="AN182" i="6"/>
  <c r="AI214" i="6"/>
  <c r="AF215" i="6" s="1"/>
  <c r="AN178" i="6"/>
  <c r="AN202" i="6"/>
  <c r="AN226" i="6"/>
  <c r="AO226" i="6"/>
  <c r="AO210" i="6"/>
  <c r="AI216" i="6"/>
  <c r="AF217" i="6" s="1"/>
  <c r="O206" i="6"/>
  <c r="AF206" i="6" s="1"/>
  <c r="R206" i="6"/>
  <c r="S206" i="6" s="1"/>
  <c r="O182" i="6"/>
  <c r="AF182" i="6" s="1"/>
  <c r="AI204" i="6"/>
  <c r="AF205" i="6" s="1"/>
  <c r="AN206" i="6"/>
  <c r="AO180" i="6"/>
  <c r="AN208" i="6"/>
  <c r="O188" i="6"/>
  <c r="AF188" i="6" s="1"/>
  <c r="AI212" i="6"/>
  <c r="AF213" i="6" s="1"/>
  <c r="AO212" i="6"/>
  <c r="AN228" i="6"/>
  <c r="AO228" i="6"/>
  <c r="AI184" i="6"/>
  <c r="AF185" i="6" s="1"/>
  <c r="AN236" i="6"/>
  <c r="AO236" i="6"/>
  <c r="AO220" i="6"/>
  <c r="AN220" i="6"/>
  <c r="O226" i="6"/>
  <c r="AF226" i="6" s="1"/>
  <c r="R226" i="6"/>
  <c r="S226" i="6" s="1"/>
  <c r="O200" i="6"/>
  <c r="AF200" i="6" s="1"/>
  <c r="O228" i="6"/>
  <c r="AF228" i="6" s="1"/>
  <c r="R228" i="6"/>
  <c r="S228" i="6" s="1"/>
  <c r="AI254" i="6"/>
  <c r="AF255" i="6" s="1"/>
  <c r="AI268" i="6"/>
  <c r="AF269" i="6" s="1"/>
  <c r="AO280" i="6"/>
  <c r="AN280" i="6"/>
  <c r="O248" i="6"/>
  <c r="AF248" i="6" s="1"/>
  <c r="R248" i="6"/>
  <c r="S248" i="6" s="1"/>
  <c r="AN248" i="6"/>
  <c r="AI272" i="6"/>
  <c r="AF273" i="6" s="1"/>
  <c r="AI302" i="6"/>
  <c r="AF303" i="6" s="1"/>
  <c r="O232" i="6"/>
  <c r="AF232" i="6" s="1"/>
  <c r="R232" i="6"/>
  <c r="S232" i="6" s="1"/>
  <c r="O238" i="6"/>
  <c r="AF238" i="6" s="1"/>
  <c r="R238" i="6"/>
  <c r="S238" i="6" s="1"/>
  <c r="AI276" i="6"/>
  <c r="AF277" i="6" s="1"/>
  <c r="O282" i="6"/>
  <c r="AF282" i="6" s="1"/>
  <c r="R282" i="6"/>
  <c r="S282" i="6" s="1"/>
  <c r="AI284" i="6"/>
  <c r="AF285" i="6" s="1"/>
  <c r="AI218" i="6"/>
  <c r="AF219" i="6" s="1"/>
  <c r="AI220" i="6"/>
  <c r="AF221" i="6" s="1"/>
  <c r="O224" i="6"/>
  <c r="AF224" i="6" s="1"/>
  <c r="R224" i="6"/>
  <c r="S224" i="6" s="1"/>
  <c r="AO238" i="6"/>
  <c r="AN238" i="6"/>
  <c r="AO242" i="6"/>
  <c r="AI246" i="6"/>
  <c r="AF247" i="6" s="1"/>
  <c r="AI250" i="6"/>
  <c r="AF251" i="6" s="1"/>
  <c r="AO264" i="6"/>
  <c r="AN264" i="6"/>
  <c r="AI300" i="6"/>
  <c r="AF301" i="6" s="1"/>
  <c r="O222" i="6"/>
  <c r="AF222" i="6" s="1"/>
  <c r="R222" i="6"/>
  <c r="S222" i="6" s="1"/>
  <c r="AI230" i="6"/>
  <c r="AF231" i="6" s="1"/>
  <c r="AI234" i="6"/>
  <c r="AF235" i="6" s="1"/>
  <c r="R242" i="6"/>
  <c r="S242" i="6" s="1"/>
  <c r="AN252" i="6"/>
  <c r="O259" i="6"/>
  <c r="AF259" i="6" s="1"/>
  <c r="R259" i="6"/>
  <c r="S259" i="6" s="1"/>
  <c r="O208" i="6"/>
  <c r="AF208" i="6" s="1"/>
  <c r="R208" i="6"/>
  <c r="S208" i="6" s="1"/>
  <c r="AN250" i="6"/>
  <c r="O240" i="6"/>
  <c r="AF240" i="6" s="1"/>
  <c r="R240" i="6"/>
  <c r="S240" i="6" s="1"/>
  <c r="AI244" i="6"/>
  <c r="AF245" i="6" s="1"/>
  <c r="AN254" i="6"/>
  <c r="AO254" i="6"/>
  <c r="O266" i="6"/>
  <c r="AF266" i="6" s="1"/>
  <c r="R266" i="6"/>
  <c r="S266" i="6" s="1"/>
  <c r="AI292" i="6"/>
  <c r="AF293" i="6" s="1"/>
  <c r="AO272" i="6"/>
  <c r="R276" i="6"/>
  <c r="S276" i="6" s="1"/>
  <c r="AI334" i="6"/>
  <c r="AF335" i="6" s="1"/>
  <c r="AI252" i="6"/>
  <c r="AF253" i="6" s="1"/>
  <c r="AI270" i="6"/>
  <c r="AF271" i="6" s="1"/>
  <c r="AI286" i="6"/>
  <c r="AF287" i="6" s="1"/>
  <c r="R290" i="6"/>
  <c r="S290" i="6" s="1"/>
  <c r="O290" i="6"/>
  <c r="AF290" i="6" s="1"/>
  <c r="AO302" i="6"/>
  <c r="AN302" i="6"/>
  <c r="AN304" i="6"/>
  <c r="AI236" i="6"/>
  <c r="AF237" i="6" s="1"/>
  <c r="AN290" i="6"/>
  <c r="AO290" i="6"/>
  <c r="AI294" i="6"/>
  <c r="AF295" i="6" s="1"/>
  <c r="AI304" i="6"/>
  <c r="AF305" i="6" s="1"/>
  <c r="AN308" i="6"/>
  <c r="AI274" i="6"/>
  <c r="AF275" i="6" s="1"/>
  <c r="AI288" i="6"/>
  <c r="AF289" i="6" s="1"/>
  <c r="AN296" i="6"/>
  <c r="O330" i="6"/>
  <c r="AF330" i="6" s="1"/>
  <c r="R330" i="6"/>
  <c r="S330" i="6" s="1"/>
  <c r="AI306" i="6"/>
  <c r="AF307" i="6" s="1"/>
  <c r="AI278" i="6"/>
  <c r="AF279" i="6" s="1"/>
  <c r="AO292" i="6"/>
  <c r="AN292" i="6"/>
  <c r="AO298" i="6"/>
  <c r="AN298" i="6"/>
  <c r="AO306" i="6"/>
  <c r="AN306" i="6"/>
  <c r="AI308" i="6"/>
  <c r="AF309" i="6" s="1"/>
  <c r="R310" i="6"/>
  <c r="S310" i="6" s="1"/>
  <c r="O310" i="6"/>
  <c r="AF310" i="6" s="1"/>
  <c r="AI264" i="6"/>
  <c r="AF265" i="6" s="1"/>
  <c r="R274" i="6"/>
  <c r="S274" i="6" s="1"/>
  <c r="AI280" i="6"/>
  <c r="AF281" i="6" s="1"/>
  <c r="AO310" i="6"/>
  <c r="AN310" i="6"/>
  <c r="AN330" i="6"/>
  <c r="AI336" i="6"/>
  <c r="AF337" i="6" s="1"/>
  <c r="R336" i="6"/>
  <c r="S336" i="6" s="1"/>
  <c r="AI332" i="6"/>
  <c r="AF333" i="6" s="1"/>
  <c r="AF297" i="6" l="1"/>
  <c r="AI297" i="6" s="1"/>
  <c r="AJ296" i="6" s="1"/>
  <c r="AI191" i="6"/>
  <c r="AJ190" i="6" s="1"/>
  <c r="AI279" i="6"/>
  <c r="AJ278" i="6" s="1"/>
  <c r="AI273" i="6"/>
  <c r="AJ272" i="6" s="1"/>
  <c r="AI179" i="6"/>
  <c r="AJ178" i="6" s="1"/>
  <c r="AI205" i="6"/>
  <c r="AJ204" i="6" s="1"/>
  <c r="AI181" i="6"/>
  <c r="AJ180" i="6" s="1"/>
  <c r="AI337" i="6"/>
  <c r="AJ336" i="6" s="1"/>
  <c r="AI187" i="6"/>
  <c r="AJ186" i="6" s="1"/>
  <c r="AI271" i="6"/>
  <c r="AJ270" i="6" s="1"/>
  <c r="AI295" i="6"/>
  <c r="AJ294" i="6" s="1"/>
  <c r="AI269" i="6"/>
  <c r="AJ268" i="6" s="1"/>
  <c r="AI199" i="6"/>
  <c r="AJ198" i="6" s="1"/>
  <c r="AI277" i="6"/>
  <c r="AJ276" i="6" s="1"/>
  <c r="AI177" i="6"/>
  <c r="AJ176" i="6" s="1"/>
  <c r="AI221" i="6"/>
  <c r="AJ220" i="6" s="1"/>
  <c r="AI197" i="6"/>
  <c r="AJ196" i="6" s="1"/>
  <c r="AI335" i="6"/>
  <c r="AJ334" i="6" s="1"/>
  <c r="AI281" i="6"/>
  <c r="AJ280" i="6" s="1"/>
  <c r="AI193" i="6"/>
  <c r="AJ192" i="6" s="1"/>
  <c r="AI265" i="6"/>
  <c r="AJ264" i="6" s="1"/>
  <c r="AI309" i="6"/>
  <c r="AJ308" i="6" s="1"/>
  <c r="AI275" i="6"/>
  <c r="AJ274" i="6" s="1"/>
  <c r="AI287" i="6"/>
  <c r="AJ286" i="6" s="1"/>
  <c r="AI245" i="6"/>
  <c r="AJ244" i="6" s="1"/>
  <c r="AI285" i="6"/>
  <c r="AJ284" i="6" s="1"/>
  <c r="AI215" i="6"/>
  <c r="AJ214" i="6" s="1"/>
  <c r="AI289" i="6"/>
  <c r="AJ288" i="6" s="1"/>
  <c r="AI253" i="6"/>
  <c r="AJ252" i="6" s="1"/>
  <c r="AI293" i="6"/>
  <c r="AJ292" i="6" s="1"/>
  <c r="AI259" i="6"/>
  <c r="AF260" i="6" s="1"/>
  <c r="AI211" i="6"/>
  <c r="AJ210" i="6" s="1"/>
  <c r="AI219" i="6"/>
  <c r="AJ218" i="6" s="1"/>
  <c r="AI299" i="6"/>
  <c r="AJ298" i="6" s="1"/>
  <c r="AI301" i="6"/>
  <c r="AJ300" i="6" s="1"/>
  <c r="AI243" i="6"/>
  <c r="AJ242" i="6" s="1"/>
  <c r="AI238" i="6"/>
  <c r="AF239" i="6" s="1"/>
  <c r="AI255" i="6"/>
  <c r="AJ254" i="6" s="1"/>
  <c r="AI206" i="6"/>
  <c r="AF207" i="6" s="1"/>
  <c r="AI333" i="6"/>
  <c r="AJ332" i="6" s="1"/>
  <c r="AI307" i="6"/>
  <c r="AJ306" i="6" s="1"/>
  <c r="AI290" i="6"/>
  <c r="AF291" i="6" s="1"/>
  <c r="AI237" i="6"/>
  <c r="AJ236" i="6" s="1"/>
  <c r="AI248" i="6"/>
  <c r="AF249" i="6" s="1"/>
  <c r="AI240" i="6"/>
  <c r="AF241" i="6" s="1"/>
  <c r="AI232" i="6"/>
  <c r="AF233" i="6" s="1"/>
  <c r="AI213" i="6"/>
  <c r="AJ212" i="6" s="1"/>
  <c r="AI305" i="6"/>
  <c r="AJ304" i="6" s="1"/>
  <c r="AI266" i="6"/>
  <c r="AF267" i="6" s="1"/>
  <c r="AI330" i="6"/>
  <c r="AF331" i="6" s="1"/>
  <c r="AI224" i="6"/>
  <c r="AF225" i="6" s="1"/>
  <c r="AI228" i="6"/>
  <c r="AF229" i="6" s="1"/>
  <c r="AI231" i="6"/>
  <c r="AJ230" i="6" s="1"/>
  <c r="AI282" i="6"/>
  <c r="AF283" i="6" s="1"/>
  <c r="AI303" i="6"/>
  <c r="AJ302" i="6" s="1"/>
  <c r="AI200" i="6"/>
  <c r="AF201" i="6" s="1"/>
  <c r="AI195" i="6"/>
  <c r="AJ194" i="6" s="1"/>
  <c r="AI217" i="6"/>
  <c r="AJ216" i="6" s="1"/>
  <c r="AI310" i="6"/>
  <c r="AF311" i="6" s="1"/>
  <c r="AI208" i="6"/>
  <c r="AF209" i="6" s="1"/>
  <c r="AI188" i="6"/>
  <c r="AF189" i="6" s="1"/>
  <c r="AI251" i="6"/>
  <c r="AJ250" i="6" s="1"/>
  <c r="AI222" i="6"/>
  <c r="AF223" i="6" s="1"/>
  <c r="AI247" i="6"/>
  <c r="AJ246" i="6" s="1"/>
  <c r="AI226" i="6"/>
  <c r="AF227" i="6" s="1"/>
  <c r="AI203" i="6"/>
  <c r="AJ202" i="6" s="1"/>
  <c r="AI185" i="6"/>
  <c r="AJ184" i="6" s="1"/>
  <c r="AI182" i="6"/>
  <c r="AF183" i="6" s="1"/>
  <c r="AI235" i="6"/>
  <c r="AJ234" i="6" s="1"/>
  <c r="AL230" i="6" l="1"/>
  <c r="AP230" i="6" s="1"/>
  <c r="AQ230" i="6" s="1"/>
  <c r="AM230" i="6"/>
  <c r="AI225" i="6"/>
  <c r="AJ224" i="6" s="1"/>
  <c r="AL236" i="6"/>
  <c r="AP236" i="6" s="1"/>
  <c r="AQ236" i="6" s="1"/>
  <c r="AM236" i="6"/>
  <c r="AI183" i="6"/>
  <c r="AJ182" i="6" s="1"/>
  <c r="AM296" i="6"/>
  <c r="AL296" i="6"/>
  <c r="AP296" i="6" s="1"/>
  <c r="AQ296" i="6" s="1"/>
  <c r="AL216" i="6"/>
  <c r="AP216" i="6" s="1"/>
  <c r="AQ216" i="6" s="1"/>
  <c r="AM216" i="6"/>
  <c r="AM304" i="6"/>
  <c r="AL304" i="6"/>
  <c r="AP304" i="6" s="1"/>
  <c r="AQ304" i="6" s="1"/>
  <c r="AI291" i="6"/>
  <c r="AJ290" i="6" s="1"/>
  <c r="AM298" i="6"/>
  <c r="AL298" i="6"/>
  <c r="AP298" i="6" s="1"/>
  <c r="AQ298" i="6" s="1"/>
  <c r="AM294" i="6"/>
  <c r="AL294" i="6"/>
  <c r="AP294" i="6" s="1"/>
  <c r="AQ294" i="6" s="1"/>
  <c r="AL194" i="6"/>
  <c r="AP194" i="6" s="1"/>
  <c r="AQ194" i="6" s="1"/>
  <c r="AM194" i="6"/>
  <c r="AL212" i="6"/>
  <c r="AP212" i="6" s="1"/>
  <c r="AQ212" i="6" s="1"/>
  <c r="AM212" i="6"/>
  <c r="AL218" i="6"/>
  <c r="AP218" i="6" s="1"/>
  <c r="AQ218" i="6" s="1"/>
  <c r="AM218" i="6"/>
  <c r="AL288" i="6"/>
  <c r="AP288" i="6" s="1"/>
  <c r="AQ288" i="6" s="1"/>
  <c r="AM288" i="6"/>
  <c r="AL276" i="6"/>
  <c r="AP276" i="6" s="1"/>
  <c r="AQ276" i="6" s="1"/>
  <c r="AM276" i="6"/>
  <c r="AI189" i="6"/>
  <c r="AJ188" i="6" s="1"/>
  <c r="AI201" i="6"/>
  <c r="AJ200" i="6" s="1"/>
  <c r="AI207" i="6"/>
  <c r="AJ206" i="6" s="1"/>
  <c r="AL210" i="6"/>
  <c r="AP210" i="6" s="1"/>
  <c r="AQ210" i="6" s="1"/>
  <c r="AM210" i="6"/>
  <c r="AL244" i="6"/>
  <c r="AP244" i="6" s="1"/>
  <c r="AQ244" i="6" s="1"/>
  <c r="AM244" i="6"/>
  <c r="AL220" i="6"/>
  <c r="AP220" i="6" s="1"/>
  <c r="AQ220" i="6" s="1"/>
  <c r="AM220" i="6"/>
  <c r="AL234" i="6"/>
  <c r="AP234" i="6" s="1"/>
  <c r="AQ234" i="6" s="1"/>
  <c r="AM234" i="6"/>
  <c r="AL202" i="6"/>
  <c r="AP202" i="6" s="1"/>
  <c r="AQ202" i="6" s="1"/>
  <c r="AM202" i="6"/>
  <c r="AI209" i="6"/>
  <c r="AJ208" i="6" s="1"/>
  <c r="AM332" i="6"/>
  <c r="AL332" i="6"/>
  <c r="AP332" i="6" s="1"/>
  <c r="AQ332" i="6" s="1"/>
  <c r="AL254" i="6"/>
  <c r="AP254" i="6" s="1"/>
  <c r="AQ254" i="6" s="1"/>
  <c r="AM254" i="6"/>
  <c r="AL192" i="6"/>
  <c r="AP192" i="6" s="1"/>
  <c r="AQ192" i="6" s="1"/>
  <c r="AM192" i="6"/>
  <c r="AM186" i="6"/>
  <c r="AL186" i="6"/>
  <c r="AP186" i="6" s="1"/>
  <c r="AQ186" i="6" s="1"/>
  <c r="AL272" i="6"/>
  <c r="AP272" i="6" s="1"/>
  <c r="AQ272" i="6" s="1"/>
  <c r="AM272" i="6"/>
  <c r="AI227" i="6"/>
  <c r="AJ226" i="6" s="1"/>
  <c r="AI311" i="6"/>
  <c r="AJ310" i="6" s="1"/>
  <c r="AI233" i="6"/>
  <c r="AJ232" i="6" s="1"/>
  <c r="AI239" i="6"/>
  <c r="AJ238" i="6" s="1"/>
  <c r="AL246" i="6"/>
  <c r="AP246" i="6" s="1"/>
  <c r="AQ246" i="6" s="1"/>
  <c r="AM246" i="6"/>
  <c r="AI267" i="6"/>
  <c r="AJ266" i="6" s="1"/>
  <c r="AI241" i="6"/>
  <c r="AJ240" i="6" s="1"/>
  <c r="AL242" i="6"/>
  <c r="AP242" i="6" s="1"/>
  <c r="AQ242" i="6" s="1"/>
  <c r="AM242" i="6"/>
  <c r="AL274" i="6"/>
  <c r="AP274" i="6" s="1"/>
  <c r="AQ274" i="6" s="1"/>
  <c r="AM274" i="6"/>
  <c r="AI223" i="6"/>
  <c r="AJ222" i="6" s="1"/>
  <c r="AI229" i="6"/>
  <c r="AJ228" i="6" s="1"/>
  <c r="AI249" i="6"/>
  <c r="AJ248" i="6" s="1"/>
  <c r="AL214" i="6"/>
  <c r="AP214" i="6" s="1"/>
  <c r="AQ214" i="6" s="1"/>
  <c r="AM214" i="6"/>
  <c r="AM308" i="6"/>
  <c r="AL308" i="6"/>
  <c r="AP308" i="6" s="1"/>
  <c r="AQ308" i="6" s="1"/>
  <c r="AL204" i="6"/>
  <c r="AP204" i="6" s="1"/>
  <c r="AQ204" i="6" s="1"/>
  <c r="AM204" i="6"/>
  <c r="AM300" i="6"/>
  <c r="AL300" i="6"/>
  <c r="AP300" i="6" s="1"/>
  <c r="AQ300" i="6" s="1"/>
  <c r="AL270" i="6"/>
  <c r="AP270" i="6" s="1"/>
  <c r="AQ270" i="6" s="1"/>
  <c r="AM270" i="6"/>
  <c r="AL278" i="6"/>
  <c r="AP278" i="6" s="1"/>
  <c r="AQ278" i="6" s="1"/>
  <c r="AM278" i="6"/>
  <c r="AM302" i="6"/>
  <c r="AL302" i="6"/>
  <c r="AP302" i="6" s="1"/>
  <c r="AQ302" i="6" s="1"/>
  <c r="AI331" i="6"/>
  <c r="AJ330" i="6" s="1"/>
  <c r="AL264" i="6"/>
  <c r="AP264" i="6" s="1"/>
  <c r="AQ264" i="6" s="1"/>
  <c r="AM264" i="6"/>
  <c r="AI283" i="6"/>
  <c r="AJ282" i="6" s="1"/>
  <c r="AL286" i="6"/>
  <c r="AP286" i="6" s="1"/>
  <c r="AQ286" i="6" s="1"/>
  <c r="AM286" i="6"/>
  <c r="AL196" i="6"/>
  <c r="AP196" i="6" s="1"/>
  <c r="AQ196" i="6" s="1"/>
  <c r="AM196" i="6"/>
  <c r="AL268" i="6"/>
  <c r="AP268" i="6" s="1"/>
  <c r="AQ268" i="6" s="1"/>
  <c r="AM268" i="6"/>
  <c r="AM178" i="6"/>
  <c r="AL178" i="6"/>
  <c r="AP178" i="6" s="1"/>
  <c r="AQ178" i="6" s="1"/>
  <c r="AL250" i="6"/>
  <c r="AP250" i="6" s="1"/>
  <c r="AQ250" i="6" s="1"/>
  <c r="AM250" i="6"/>
  <c r="AI260" i="6"/>
  <c r="AJ259" i="6" s="1"/>
  <c r="AL284" i="6"/>
  <c r="AP284" i="6" s="1"/>
  <c r="AQ284" i="6" s="1"/>
  <c r="AM284" i="6"/>
  <c r="AL280" i="6"/>
  <c r="AP280" i="6" s="1"/>
  <c r="AQ280" i="6" s="1"/>
  <c r="AM280" i="6"/>
  <c r="AM184" i="6"/>
  <c r="AL184" i="6"/>
  <c r="AP184" i="6" s="1"/>
  <c r="AQ184" i="6" s="1"/>
  <c r="AM292" i="6"/>
  <c r="AL292" i="6"/>
  <c r="AP292" i="6" s="1"/>
  <c r="AQ292" i="6" s="1"/>
  <c r="AL334" i="6"/>
  <c r="AP334" i="6" s="1"/>
  <c r="AQ334" i="6" s="1"/>
  <c r="AM334" i="6"/>
  <c r="AL198" i="6"/>
  <c r="AP198" i="6" s="1"/>
  <c r="AQ198" i="6" s="1"/>
  <c r="AM198" i="6"/>
  <c r="AM180" i="6"/>
  <c r="AL180" i="6"/>
  <c r="AP180" i="6" s="1"/>
  <c r="AQ180" i="6" s="1"/>
  <c r="AM306" i="6"/>
  <c r="AL306" i="6"/>
  <c r="AP306" i="6" s="1"/>
  <c r="AQ306" i="6" s="1"/>
  <c r="AL252" i="6"/>
  <c r="AP252" i="6" s="1"/>
  <c r="AQ252" i="6" s="1"/>
  <c r="AM252" i="6"/>
  <c r="AM176" i="6"/>
  <c r="AL176" i="6"/>
  <c r="AP176" i="6" s="1"/>
  <c r="AQ176" i="6" s="1"/>
  <c r="AL336" i="6"/>
  <c r="AP336" i="6" s="1"/>
  <c r="AQ336" i="6" s="1"/>
  <c r="AM336" i="6"/>
  <c r="AM190" i="6"/>
  <c r="AL190" i="6"/>
  <c r="AP190" i="6" s="1"/>
  <c r="AQ190" i="6" s="1"/>
  <c r="J37" i="7"/>
  <c r="AL208" i="6" l="1"/>
  <c r="AP208" i="6" s="1"/>
  <c r="AQ208" i="6" s="1"/>
  <c r="AM208" i="6"/>
  <c r="AL240" i="6"/>
  <c r="AP240" i="6" s="1"/>
  <c r="AQ240" i="6" s="1"/>
  <c r="AM240" i="6"/>
  <c r="AL232" i="6"/>
  <c r="AP232" i="6" s="1"/>
  <c r="AQ232" i="6" s="1"/>
  <c r="AM232" i="6"/>
  <c r="AL282" i="6"/>
  <c r="AP282" i="6" s="1"/>
  <c r="AQ282" i="6" s="1"/>
  <c r="AM282" i="6"/>
  <c r="AL222" i="6"/>
  <c r="AP222" i="6" s="1"/>
  <c r="AQ222" i="6" s="1"/>
  <c r="AM222" i="6"/>
  <c r="AL206" i="6"/>
  <c r="AP206" i="6" s="1"/>
  <c r="AQ206" i="6" s="1"/>
  <c r="AM206" i="6"/>
  <c r="AM310" i="6"/>
  <c r="AL310" i="6"/>
  <c r="AP310" i="6" s="1"/>
  <c r="AQ310" i="6" s="1"/>
  <c r="AL200" i="6"/>
  <c r="AP200" i="6" s="1"/>
  <c r="AQ200" i="6" s="1"/>
  <c r="AM200" i="6"/>
  <c r="AL224" i="6"/>
  <c r="AP224" i="6" s="1"/>
  <c r="AQ224" i="6" s="1"/>
  <c r="AM224" i="6"/>
  <c r="AM330" i="6"/>
  <c r="AL330" i="6"/>
  <c r="AP330" i="6" s="1"/>
  <c r="AQ330" i="6" s="1"/>
  <c r="AL226" i="6"/>
  <c r="AP226" i="6" s="1"/>
  <c r="AQ226" i="6" s="1"/>
  <c r="AM226" i="6"/>
  <c r="AM188" i="6"/>
  <c r="AL188" i="6"/>
  <c r="AP188" i="6" s="1"/>
  <c r="AQ188" i="6" s="1"/>
  <c r="AL248" i="6"/>
  <c r="AP248" i="6" s="1"/>
  <c r="AQ248" i="6" s="1"/>
  <c r="AM248" i="6"/>
  <c r="AM182" i="6"/>
  <c r="AL182" i="6"/>
  <c r="AP182" i="6" s="1"/>
  <c r="AQ182" i="6" s="1"/>
  <c r="AL228" i="6"/>
  <c r="AP228" i="6" s="1"/>
  <c r="AQ228" i="6" s="1"/>
  <c r="AM228" i="6"/>
  <c r="AL238" i="6"/>
  <c r="AP238" i="6" s="1"/>
  <c r="AQ238" i="6" s="1"/>
  <c r="AM238" i="6"/>
  <c r="AM290" i="6"/>
  <c r="AL290" i="6"/>
  <c r="AP290" i="6" s="1"/>
  <c r="AQ290" i="6" s="1"/>
  <c r="AL266" i="6"/>
  <c r="AP266" i="6" s="1"/>
  <c r="AQ266" i="6" s="1"/>
  <c r="AM266" i="6"/>
  <c r="AL259" i="6"/>
  <c r="AP259" i="6" s="1"/>
  <c r="AQ259" i="6" s="1"/>
  <c r="AM259" i="6"/>
  <c r="K28" i="7"/>
  <c r="K25" i="7"/>
  <c r="K24" i="7"/>
  <c r="K27" i="7"/>
  <c r="K26" i="7"/>
  <c r="Y175" i="6" l="1"/>
  <c r="Z175" i="6" s="1"/>
  <c r="AH175" i="6" s="1"/>
  <c r="AD174" i="6"/>
  <c r="Y174" i="6"/>
  <c r="Z174" i="6" s="1"/>
  <c r="AH174" i="6" s="1"/>
  <c r="Q174" i="6"/>
  <c r="AK174" i="6" s="1"/>
  <c r="N174" i="6"/>
  <c r="O174" i="6" s="1"/>
  <c r="AF174" i="6" s="1"/>
  <c r="Y173" i="6"/>
  <c r="Z173" i="6" s="1"/>
  <c r="AH173" i="6" s="1"/>
  <c r="AD172" i="6"/>
  <c r="Y172" i="6"/>
  <c r="Z172" i="6" s="1"/>
  <c r="AH172" i="6" s="1"/>
  <c r="Q172" i="6"/>
  <c r="AK172" i="6" s="1"/>
  <c r="N172" i="6"/>
  <c r="R172" i="6" s="1"/>
  <c r="S172" i="6" s="1"/>
  <c r="Y171" i="6"/>
  <c r="Z171" i="6" s="1"/>
  <c r="AH171" i="6" s="1"/>
  <c r="AD170" i="6"/>
  <c r="Y170" i="6"/>
  <c r="Z170" i="6" s="1"/>
  <c r="AH170" i="6" s="1"/>
  <c r="Q170" i="6"/>
  <c r="AK170" i="6" s="1"/>
  <c r="N170" i="6"/>
  <c r="R170" i="6" s="1"/>
  <c r="S170" i="6" s="1"/>
  <c r="AI174" i="6" l="1"/>
  <c r="AF175" i="6" s="1"/>
  <c r="AN172" i="6"/>
  <c r="AO172" i="6"/>
  <c r="AN174" i="6"/>
  <c r="AO174" i="6"/>
  <c r="AN170" i="6"/>
  <c r="AO170" i="6"/>
  <c r="O172" i="6"/>
  <c r="AF172" i="6" s="1"/>
  <c r="O170" i="6"/>
  <c r="AF170" i="6" s="1"/>
  <c r="R174" i="6"/>
  <c r="S174" i="6" s="1"/>
  <c r="AI175" i="6" l="1"/>
  <c r="AJ174" i="6" s="1"/>
  <c r="AI170" i="6"/>
  <c r="AF171" i="6" s="1"/>
  <c r="AI172" i="6"/>
  <c r="AF173" i="6" s="1"/>
  <c r="AI173" i="6" l="1"/>
  <c r="AJ172" i="6" s="1"/>
  <c r="AI171" i="6"/>
  <c r="AJ170" i="6" s="1"/>
  <c r="AM174" i="6"/>
  <c r="AL174" i="6"/>
  <c r="AP174" i="6" s="1"/>
  <c r="AQ174" i="6" s="1"/>
  <c r="AM172" i="6" l="1"/>
  <c r="AL172" i="6"/>
  <c r="AP172" i="6" s="1"/>
  <c r="AQ172" i="6" s="1"/>
  <c r="AM170" i="6"/>
  <c r="AL170" i="6"/>
  <c r="AP170" i="6" s="1"/>
  <c r="AQ170" i="6" s="1"/>
  <c r="K36" i="7" l="1"/>
  <c r="K33" i="7"/>
  <c r="K29" i="7"/>
  <c r="K30" i="7"/>
  <c r="K31" i="7"/>
  <c r="K34" i="7"/>
  <c r="K35" i="7"/>
  <c r="K32" i="7"/>
  <c r="K37" i="7" l="1"/>
  <c r="AD8" i="6" l="1"/>
  <c r="N8" i="6"/>
  <c r="N158" i="6" l="1"/>
  <c r="O158" i="6" s="1"/>
  <c r="AF158" i="6" s="1"/>
  <c r="Q158" i="6"/>
  <c r="AK158" i="6" s="1"/>
  <c r="AO158" i="6" s="1"/>
  <c r="Y158" i="6"/>
  <c r="Z158" i="6" s="1"/>
  <c r="AH158" i="6" s="1"/>
  <c r="AD158" i="6"/>
  <c r="Y159" i="6"/>
  <c r="Z159" i="6" s="1"/>
  <c r="AH159" i="6" s="1"/>
  <c r="N160" i="6"/>
  <c r="O160" i="6" s="1"/>
  <c r="AF160" i="6" s="1"/>
  <c r="Q160" i="6"/>
  <c r="AK160" i="6" s="1"/>
  <c r="AO160" i="6" s="1"/>
  <c r="Y160" i="6"/>
  <c r="Z160" i="6" s="1"/>
  <c r="AH160" i="6" s="1"/>
  <c r="AD160" i="6"/>
  <c r="Y161" i="6"/>
  <c r="Z161" i="6" s="1"/>
  <c r="AH161" i="6" s="1"/>
  <c r="N162" i="6"/>
  <c r="O162" i="6" s="1"/>
  <c r="AF162" i="6" s="1"/>
  <c r="Q162" i="6"/>
  <c r="Y162" i="6"/>
  <c r="Z162" i="6" s="1"/>
  <c r="AH162" i="6" s="1"/>
  <c r="AD162" i="6"/>
  <c r="Y163" i="6"/>
  <c r="Z163" i="6" s="1"/>
  <c r="AH163" i="6" s="1"/>
  <c r="N164" i="6"/>
  <c r="O164" i="6" s="1"/>
  <c r="AF164" i="6" s="1"/>
  <c r="Q164" i="6"/>
  <c r="AK164" i="6" s="1"/>
  <c r="AO164" i="6" s="1"/>
  <c r="Y164" i="6"/>
  <c r="Z164" i="6" s="1"/>
  <c r="AH164" i="6" s="1"/>
  <c r="AD164" i="6"/>
  <c r="Y165" i="6"/>
  <c r="Z165" i="6" s="1"/>
  <c r="AH165" i="6" s="1"/>
  <c r="N166" i="6"/>
  <c r="O166" i="6" s="1"/>
  <c r="AF166" i="6" s="1"/>
  <c r="Q166" i="6"/>
  <c r="Y166" i="6"/>
  <c r="Z166" i="6" s="1"/>
  <c r="AH166" i="6" s="1"/>
  <c r="AD166" i="6"/>
  <c r="Y167" i="6"/>
  <c r="Z167" i="6" s="1"/>
  <c r="AH167" i="6" s="1"/>
  <c r="N168" i="6"/>
  <c r="O168" i="6" s="1"/>
  <c r="AF168" i="6" s="1"/>
  <c r="Q168" i="6"/>
  <c r="AK168" i="6" s="1"/>
  <c r="AO168" i="6" s="1"/>
  <c r="Y168" i="6"/>
  <c r="Z168" i="6" s="1"/>
  <c r="AH168" i="6" s="1"/>
  <c r="AD168" i="6"/>
  <c r="Y169" i="6"/>
  <c r="Z169" i="6" s="1"/>
  <c r="AH169" i="6" s="1"/>
  <c r="N156" i="6"/>
  <c r="O156" i="6" s="1"/>
  <c r="AF156" i="6" s="1"/>
  <c r="Q156" i="6"/>
  <c r="AK156" i="6" s="1"/>
  <c r="Y156" i="6"/>
  <c r="Z156" i="6" s="1"/>
  <c r="AH156" i="6" s="1"/>
  <c r="AD156" i="6"/>
  <c r="Y157" i="6"/>
  <c r="Z157" i="6" s="1"/>
  <c r="AH157" i="6" s="1"/>
  <c r="AK166" i="6" l="1"/>
  <c r="AO166" i="6" s="1"/>
  <c r="AK162" i="6"/>
  <c r="AO162" i="6" s="1"/>
  <c r="R162" i="6"/>
  <c r="S162" i="6" s="1"/>
  <c r="R164" i="6"/>
  <c r="S164" i="6" s="1"/>
  <c r="R168" i="6"/>
  <c r="S168" i="6" s="1"/>
  <c r="R166" i="6"/>
  <c r="S166" i="6" s="1"/>
  <c r="R160" i="6"/>
  <c r="S160" i="6" s="1"/>
  <c r="AN156" i="6"/>
  <c r="AO156" i="6"/>
  <c r="AI160" i="6"/>
  <c r="AF161" i="6" s="1"/>
  <c r="AI166" i="6"/>
  <c r="AF167" i="6" s="1"/>
  <c r="AI164" i="6"/>
  <c r="AF165" i="6" s="1"/>
  <c r="AI168" i="6"/>
  <c r="AF169" i="6" s="1"/>
  <c r="AI162" i="6"/>
  <c r="AF163" i="6" s="1"/>
  <c r="AI158" i="6"/>
  <c r="AF159" i="6" s="1"/>
  <c r="AN168" i="6"/>
  <c r="AN164" i="6"/>
  <c r="AN160" i="6"/>
  <c r="AN158" i="6"/>
  <c r="R158" i="6"/>
  <c r="S158" i="6" s="1"/>
  <c r="AI156" i="6"/>
  <c r="AF157" i="6" s="1"/>
  <c r="R156" i="6"/>
  <c r="S156" i="6" s="1"/>
  <c r="Y15" i="6"/>
  <c r="Z15" i="6" s="1"/>
  <c r="Y16" i="6"/>
  <c r="Y17" i="6"/>
  <c r="Y18" i="6"/>
  <c r="Y19" i="6"/>
  <c r="Y20" i="6"/>
  <c r="Y21" i="6"/>
  <c r="Y22" i="6"/>
  <c r="Y23" i="6"/>
  <c r="Y24" i="6"/>
  <c r="Y25" i="6"/>
  <c r="Y26" i="6"/>
  <c r="Y27" i="6"/>
  <c r="Y28" i="6"/>
  <c r="Y29" i="6"/>
  <c r="Y30" i="6"/>
  <c r="Y31" i="6"/>
  <c r="Y32" i="6"/>
  <c r="Y33" i="6"/>
  <c r="Y34" i="6"/>
  <c r="Y35" i="6"/>
  <c r="Y36" i="6"/>
  <c r="Y37" i="6"/>
  <c r="Y38" i="6"/>
  <c r="Y39" i="6"/>
  <c r="Y40" i="6"/>
  <c r="Y41" i="6"/>
  <c r="Y42" i="6"/>
  <c r="Y43" i="6"/>
  <c r="Y44" i="6"/>
  <c r="Y45" i="6"/>
  <c r="Y46" i="6"/>
  <c r="Y47" i="6"/>
  <c r="Y48" i="6"/>
  <c r="Y49" i="6"/>
  <c r="Y50" i="6"/>
  <c r="Y51" i="6"/>
  <c r="Y52" i="6"/>
  <c r="Y53" i="6"/>
  <c r="Y54" i="6"/>
  <c r="Y55" i="6"/>
  <c r="Y56" i="6"/>
  <c r="Y57" i="6"/>
  <c r="Y58" i="6"/>
  <c r="Y59" i="6"/>
  <c r="Y60" i="6"/>
  <c r="Y61" i="6"/>
  <c r="Y62" i="6"/>
  <c r="Y63" i="6"/>
  <c r="Y64" i="6"/>
  <c r="Y65" i="6"/>
  <c r="Y66" i="6"/>
  <c r="Y67" i="6"/>
  <c r="Y68" i="6"/>
  <c r="Y69" i="6"/>
  <c r="Y70" i="6"/>
  <c r="Y71" i="6"/>
  <c r="Y72" i="6"/>
  <c r="Y73" i="6"/>
  <c r="Y74" i="6"/>
  <c r="Y75" i="6"/>
  <c r="Y76" i="6"/>
  <c r="Y77" i="6"/>
  <c r="Y78" i="6"/>
  <c r="Y79" i="6"/>
  <c r="Y80" i="6"/>
  <c r="Y81" i="6"/>
  <c r="Y82" i="6"/>
  <c r="Y83" i="6"/>
  <c r="Y84" i="6"/>
  <c r="Y85" i="6"/>
  <c r="Y86" i="6"/>
  <c r="Y87" i="6"/>
  <c r="Y88" i="6"/>
  <c r="Y89" i="6"/>
  <c r="Y90" i="6"/>
  <c r="Y91" i="6"/>
  <c r="Y92" i="6"/>
  <c r="Y93" i="6"/>
  <c r="Y94" i="6"/>
  <c r="Y95" i="6"/>
  <c r="Y96" i="6"/>
  <c r="Y97" i="6"/>
  <c r="Y98" i="6"/>
  <c r="Y99" i="6"/>
  <c r="Y100" i="6"/>
  <c r="Y101" i="6"/>
  <c r="Y102" i="6"/>
  <c r="Y103" i="6"/>
  <c r="Y104" i="6"/>
  <c r="Y105" i="6"/>
  <c r="Y106" i="6"/>
  <c r="Y107" i="6"/>
  <c r="Y108" i="6"/>
  <c r="Y109" i="6"/>
  <c r="Y110" i="6"/>
  <c r="Y111" i="6"/>
  <c r="Y112" i="6"/>
  <c r="Y113" i="6"/>
  <c r="Y114" i="6"/>
  <c r="Y115" i="6"/>
  <c r="Y116" i="6"/>
  <c r="Y117" i="6"/>
  <c r="Y118" i="6"/>
  <c r="Y119" i="6"/>
  <c r="Y120" i="6"/>
  <c r="Y121" i="6"/>
  <c r="Y122" i="6"/>
  <c r="Y123" i="6"/>
  <c r="Y124" i="6"/>
  <c r="Y125" i="6"/>
  <c r="Y126" i="6"/>
  <c r="Y127" i="6"/>
  <c r="Y128" i="6"/>
  <c r="Y129" i="6"/>
  <c r="Y130" i="6"/>
  <c r="Y131" i="6"/>
  <c r="Y132" i="6"/>
  <c r="Y133" i="6"/>
  <c r="Y134" i="6"/>
  <c r="Y135" i="6"/>
  <c r="Y136" i="6"/>
  <c r="Y137" i="6"/>
  <c r="Y138" i="6"/>
  <c r="Y139" i="6"/>
  <c r="Y140" i="6"/>
  <c r="Y141" i="6"/>
  <c r="Y142" i="6"/>
  <c r="Y143" i="6"/>
  <c r="Y144" i="6"/>
  <c r="Y145" i="6"/>
  <c r="Y146" i="6"/>
  <c r="Y147" i="6"/>
  <c r="Y148" i="6"/>
  <c r="Y149" i="6"/>
  <c r="Y150" i="6"/>
  <c r="Y151" i="6"/>
  <c r="Y152" i="6"/>
  <c r="Y153" i="6"/>
  <c r="Y154" i="6"/>
  <c r="Y155" i="6"/>
  <c r="AN166" i="6" l="1"/>
  <c r="AN162" i="6"/>
  <c r="AI163" i="6"/>
  <c r="AJ162" i="6" s="1"/>
  <c r="AI165" i="6"/>
  <c r="AJ164" i="6" s="1"/>
  <c r="AI161" i="6"/>
  <c r="AJ160" i="6" s="1"/>
  <c r="AI169" i="6"/>
  <c r="AJ168" i="6" s="1"/>
  <c r="AI159" i="6"/>
  <c r="AJ158" i="6" s="1"/>
  <c r="AI167" i="6"/>
  <c r="AJ166" i="6" s="1"/>
  <c r="AI157" i="6"/>
  <c r="AJ156" i="6" s="1"/>
  <c r="Z155" i="6"/>
  <c r="AH155" i="6" s="1"/>
  <c r="AD154" i="6"/>
  <c r="Z154" i="6"/>
  <c r="AH154" i="6" s="1"/>
  <c r="Q154" i="6"/>
  <c r="AK154" i="6" s="1"/>
  <c r="AN154" i="6" s="1"/>
  <c r="N154" i="6"/>
  <c r="R154" i="6" s="1"/>
  <c r="S154" i="6" s="1"/>
  <c r="Z153" i="6"/>
  <c r="AH153" i="6" s="1"/>
  <c r="AD152" i="6"/>
  <c r="Z152" i="6"/>
  <c r="AH152" i="6" s="1"/>
  <c r="Q152" i="6"/>
  <c r="AK152" i="6" s="1"/>
  <c r="AN152" i="6" s="1"/>
  <c r="N152" i="6"/>
  <c r="R152" i="6" s="1"/>
  <c r="S152" i="6" s="1"/>
  <c r="Z151" i="6"/>
  <c r="AH151" i="6" s="1"/>
  <c r="AD150" i="6"/>
  <c r="Z150" i="6"/>
  <c r="AH150" i="6" s="1"/>
  <c r="Q150" i="6"/>
  <c r="AK150" i="6" s="1"/>
  <c r="AN150" i="6" s="1"/>
  <c r="N150" i="6"/>
  <c r="R150" i="6" s="1"/>
  <c r="S150" i="6" s="1"/>
  <c r="Z149" i="6"/>
  <c r="AH149" i="6" s="1"/>
  <c r="AD148" i="6"/>
  <c r="Z148" i="6"/>
  <c r="AH148" i="6" s="1"/>
  <c r="Q148" i="6"/>
  <c r="AK148" i="6" s="1"/>
  <c r="AN148" i="6" s="1"/>
  <c r="N148" i="6"/>
  <c r="R148" i="6" s="1"/>
  <c r="S148" i="6" s="1"/>
  <c r="Z147" i="6"/>
  <c r="AH147" i="6" s="1"/>
  <c r="AD146" i="6"/>
  <c r="Z146" i="6"/>
  <c r="AH146" i="6" s="1"/>
  <c r="Q146" i="6"/>
  <c r="AK146" i="6" s="1"/>
  <c r="AN146" i="6" s="1"/>
  <c r="N146" i="6"/>
  <c r="R146" i="6" s="1"/>
  <c r="S146" i="6" s="1"/>
  <c r="Z145" i="6"/>
  <c r="AH145" i="6" s="1"/>
  <c r="AD144" i="6"/>
  <c r="Z144" i="6"/>
  <c r="AH144" i="6" s="1"/>
  <c r="Q144" i="6"/>
  <c r="AK144" i="6" s="1"/>
  <c r="AN144" i="6" s="1"/>
  <c r="N144" i="6"/>
  <c r="R144" i="6" s="1"/>
  <c r="S144" i="6" s="1"/>
  <c r="Z143" i="6"/>
  <c r="AH143" i="6" s="1"/>
  <c r="AD142" i="6"/>
  <c r="Z142" i="6"/>
  <c r="AH142" i="6" s="1"/>
  <c r="Q142" i="6"/>
  <c r="AK142" i="6" s="1"/>
  <c r="AN142" i="6" s="1"/>
  <c r="N142" i="6"/>
  <c r="R142" i="6" s="1"/>
  <c r="S142" i="6" s="1"/>
  <c r="Z141" i="6"/>
  <c r="AH141" i="6" s="1"/>
  <c r="AD140" i="6"/>
  <c r="Z140" i="6"/>
  <c r="AH140" i="6" s="1"/>
  <c r="Q140" i="6"/>
  <c r="AK140" i="6" s="1"/>
  <c r="AN140" i="6" s="1"/>
  <c r="N140" i="6"/>
  <c r="R140" i="6" s="1"/>
  <c r="S140" i="6" s="1"/>
  <c r="Z139" i="6"/>
  <c r="AH139" i="6" s="1"/>
  <c r="AD138" i="6"/>
  <c r="Z138" i="6"/>
  <c r="AH138" i="6" s="1"/>
  <c r="Q138" i="6"/>
  <c r="AK138" i="6" s="1"/>
  <c r="AN138" i="6" s="1"/>
  <c r="N138" i="6"/>
  <c r="R138" i="6" s="1"/>
  <c r="S138" i="6" s="1"/>
  <c r="Z137" i="6"/>
  <c r="AH137" i="6" s="1"/>
  <c r="AD136" i="6"/>
  <c r="Z136" i="6"/>
  <c r="AH136" i="6" s="1"/>
  <c r="Q136" i="6"/>
  <c r="AK136" i="6" s="1"/>
  <c r="AN136" i="6" s="1"/>
  <c r="N136" i="6"/>
  <c r="R136" i="6" s="1"/>
  <c r="S136" i="6" s="1"/>
  <c r="Z135" i="6"/>
  <c r="AH135" i="6" s="1"/>
  <c r="AD134" i="6"/>
  <c r="Z134" i="6"/>
  <c r="AH134" i="6" s="1"/>
  <c r="Q134" i="6"/>
  <c r="AK134" i="6" s="1"/>
  <c r="AN134" i="6" s="1"/>
  <c r="N134" i="6"/>
  <c r="R134" i="6" s="1"/>
  <c r="S134" i="6" s="1"/>
  <c r="Z133" i="6"/>
  <c r="AH133" i="6" s="1"/>
  <c r="AD132" i="6"/>
  <c r="Z132" i="6"/>
  <c r="AH132" i="6" s="1"/>
  <c r="Q132" i="6"/>
  <c r="AK132" i="6" s="1"/>
  <c r="AN132" i="6" s="1"/>
  <c r="N132" i="6"/>
  <c r="R132" i="6" s="1"/>
  <c r="S132" i="6" s="1"/>
  <c r="Z131" i="6"/>
  <c r="AH131" i="6" s="1"/>
  <c r="AD130" i="6"/>
  <c r="Z130" i="6"/>
  <c r="AH130" i="6" s="1"/>
  <c r="Q130" i="6"/>
  <c r="AK130" i="6" s="1"/>
  <c r="AN130" i="6" s="1"/>
  <c r="N130" i="6"/>
  <c r="R130" i="6" s="1"/>
  <c r="S130" i="6" s="1"/>
  <c r="Z129" i="6"/>
  <c r="AH129" i="6" s="1"/>
  <c r="AD128" i="6"/>
  <c r="Z128" i="6"/>
  <c r="AH128" i="6" s="1"/>
  <c r="Q128" i="6"/>
  <c r="AK128" i="6" s="1"/>
  <c r="AN128" i="6" s="1"/>
  <c r="N128" i="6"/>
  <c r="R128" i="6" s="1"/>
  <c r="S128" i="6" s="1"/>
  <c r="Z127" i="6"/>
  <c r="AH127" i="6" s="1"/>
  <c r="AD126" i="6"/>
  <c r="Z126" i="6"/>
  <c r="AH126" i="6" s="1"/>
  <c r="Q126" i="6"/>
  <c r="AK126" i="6" s="1"/>
  <c r="AN126" i="6" s="1"/>
  <c r="N126" i="6"/>
  <c r="R126" i="6" s="1"/>
  <c r="S126" i="6" s="1"/>
  <c r="Z125" i="6"/>
  <c r="AH125" i="6" s="1"/>
  <c r="AD124" i="6"/>
  <c r="Z124" i="6"/>
  <c r="AH124" i="6" s="1"/>
  <c r="Q124" i="6"/>
  <c r="AK124" i="6" s="1"/>
  <c r="AN124" i="6" s="1"/>
  <c r="N124" i="6"/>
  <c r="R124" i="6" s="1"/>
  <c r="S124" i="6" s="1"/>
  <c r="Z123" i="6"/>
  <c r="AH123" i="6" s="1"/>
  <c r="AD122" i="6"/>
  <c r="Z122" i="6"/>
  <c r="AH122" i="6" s="1"/>
  <c r="Q122" i="6"/>
  <c r="AK122" i="6" s="1"/>
  <c r="AN122" i="6" s="1"/>
  <c r="N122" i="6"/>
  <c r="R122" i="6" s="1"/>
  <c r="S122" i="6" s="1"/>
  <c r="Z121" i="6"/>
  <c r="AH121" i="6" s="1"/>
  <c r="AD120" i="6"/>
  <c r="Z120" i="6"/>
  <c r="AH120" i="6" s="1"/>
  <c r="Q120" i="6"/>
  <c r="AK120" i="6" s="1"/>
  <c r="AN120" i="6" s="1"/>
  <c r="N120" i="6"/>
  <c r="R120" i="6" s="1"/>
  <c r="S120" i="6" s="1"/>
  <c r="Z119" i="6"/>
  <c r="AH119" i="6" s="1"/>
  <c r="AD118" i="6"/>
  <c r="Z118" i="6"/>
  <c r="AH118" i="6" s="1"/>
  <c r="Q118" i="6"/>
  <c r="AK118" i="6" s="1"/>
  <c r="AN118" i="6" s="1"/>
  <c r="N118" i="6"/>
  <c r="R118" i="6" s="1"/>
  <c r="S118" i="6" s="1"/>
  <c r="Z117" i="6"/>
  <c r="AH117" i="6" s="1"/>
  <c r="AD116" i="6"/>
  <c r="Z116" i="6"/>
  <c r="AH116" i="6" s="1"/>
  <c r="Q116" i="6"/>
  <c r="AK116" i="6" s="1"/>
  <c r="AN116" i="6" s="1"/>
  <c r="N116" i="6"/>
  <c r="R116" i="6" s="1"/>
  <c r="S116" i="6" s="1"/>
  <c r="Z115" i="6"/>
  <c r="AH115" i="6" s="1"/>
  <c r="AD114" i="6"/>
  <c r="Z114" i="6"/>
  <c r="AH114" i="6" s="1"/>
  <c r="Q114" i="6"/>
  <c r="AK114" i="6" s="1"/>
  <c r="AN114" i="6" s="1"/>
  <c r="N114" i="6"/>
  <c r="R114" i="6" s="1"/>
  <c r="S114" i="6" s="1"/>
  <c r="Z113" i="6"/>
  <c r="AH113" i="6" s="1"/>
  <c r="AD112" i="6"/>
  <c r="Z112" i="6"/>
  <c r="AH112" i="6" s="1"/>
  <c r="Q112" i="6"/>
  <c r="AK112" i="6" s="1"/>
  <c r="AN112" i="6" s="1"/>
  <c r="N112" i="6"/>
  <c r="R112" i="6" s="1"/>
  <c r="S112" i="6" s="1"/>
  <c r="Z111" i="6"/>
  <c r="AH111" i="6" s="1"/>
  <c r="AD110" i="6"/>
  <c r="Z110" i="6"/>
  <c r="AH110" i="6" s="1"/>
  <c r="Q110" i="6"/>
  <c r="AK110" i="6" s="1"/>
  <c r="N110" i="6"/>
  <c r="R110" i="6" s="1"/>
  <c r="S110" i="6" s="1"/>
  <c r="Z109" i="6"/>
  <c r="AH109" i="6" s="1"/>
  <c r="AD108" i="6"/>
  <c r="Z108" i="6"/>
  <c r="AH108" i="6" s="1"/>
  <c r="Q108" i="6"/>
  <c r="AK108" i="6" s="1"/>
  <c r="AN108" i="6" s="1"/>
  <c r="N108" i="6"/>
  <c r="R108" i="6" s="1"/>
  <c r="S108" i="6" s="1"/>
  <c r="Z107" i="6"/>
  <c r="AH107" i="6" s="1"/>
  <c r="AD106" i="6"/>
  <c r="Z106" i="6"/>
  <c r="AH106" i="6" s="1"/>
  <c r="Q106" i="6"/>
  <c r="AK106" i="6" s="1"/>
  <c r="AN106" i="6" s="1"/>
  <c r="N106" i="6"/>
  <c r="R106" i="6" s="1"/>
  <c r="S106" i="6" s="1"/>
  <c r="Z105" i="6"/>
  <c r="AH105" i="6" s="1"/>
  <c r="AD104" i="6"/>
  <c r="Z104" i="6"/>
  <c r="AH104" i="6" s="1"/>
  <c r="Q104" i="6"/>
  <c r="AK104" i="6" s="1"/>
  <c r="AN104" i="6" s="1"/>
  <c r="N104" i="6"/>
  <c r="R104" i="6" s="1"/>
  <c r="S104" i="6" s="1"/>
  <c r="Z103" i="6"/>
  <c r="AH103" i="6" s="1"/>
  <c r="AD102" i="6"/>
  <c r="Z102" i="6"/>
  <c r="AH102" i="6" s="1"/>
  <c r="Q102" i="6"/>
  <c r="AK102" i="6" s="1"/>
  <c r="AN102" i="6" s="1"/>
  <c r="N102" i="6"/>
  <c r="R102" i="6" s="1"/>
  <c r="S102" i="6" s="1"/>
  <c r="Z101" i="6"/>
  <c r="AH101" i="6" s="1"/>
  <c r="AD100" i="6"/>
  <c r="Z100" i="6"/>
  <c r="AH100" i="6" s="1"/>
  <c r="Q100" i="6"/>
  <c r="AK100" i="6" s="1"/>
  <c r="AN100" i="6" s="1"/>
  <c r="N100" i="6"/>
  <c r="R100" i="6" s="1"/>
  <c r="S100" i="6" s="1"/>
  <c r="Z99" i="6"/>
  <c r="AH99" i="6" s="1"/>
  <c r="AD98" i="6"/>
  <c r="Z98" i="6"/>
  <c r="AH98" i="6" s="1"/>
  <c r="Q98" i="6"/>
  <c r="AK98" i="6" s="1"/>
  <c r="AN98" i="6" s="1"/>
  <c r="N98" i="6"/>
  <c r="R98" i="6" s="1"/>
  <c r="S98" i="6" s="1"/>
  <c r="Z97" i="6"/>
  <c r="AH97" i="6" s="1"/>
  <c r="AD96" i="6"/>
  <c r="Z96" i="6"/>
  <c r="AH96" i="6" s="1"/>
  <c r="Q96" i="6"/>
  <c r="AK96" i="6" s="1"/>
  <c r="AN96" i="6" s="1"/>
  <c r="N96" i="6"/>
  <c r="R96" i="6" s="1"/>
  <c r="S96" i="6" s="1"/>
  <c r="Z95" i="6"/>
  <c r="AH95" i="6" s="1"/>
  <c r="AD94" i="6"/>
  <c r="Z94" i="6"/>
  <c r="AH94" i="6" s="1"/>
  <c r="Q94" i="6"/>
  <c r="AK94" i="6" s="1"/>
  <c r="AN94" i="6" s="1"/>
  <c r="N94" i="6"/>
  <c r="R94" i="6" s="1"/>
  <c r="S94" i="6" s="1"/>
  <c r="Z93" i="6"/>
  <c r="AH93" i="6" s="1"/>
  <c r="AD92" i="6"/>
  <c r="Z92" i="6"/>
  <c r="AH92" i="6" s="1"/>
  <c r="Q92" i="6"/>
  <c r="AK92" i="6" s="1"/>
  <c r="AN92" i="6" s="1"/>
  <c r="N92" i="6"/>
  <c r="R92" i="6" s="1"/>
  <c r="S92" i="6" s="1"/>
  <c r="Z91" i="6"/>
  <c r="AH91" i="6" s="1"/>
  <c r="AD90" i="6"/>
  <c r="Z90" i="6"/>
  <c r="AH90" i="6" s="1"/>
  <c r="Q90" i="6"/>
  <c r="AK90" i="6" s="1"/>
  <c r="AN90" i="6" s="1"/>
  <c r="N90" i="6"/>
  <c r="R90" i="6" s="1"/>
  <c r="S90" i="6" s="1"/>
  <c r="Z89" i="6"/>
  <c r="AH89" i="6" s="1"/>
  <c r="AD88" i="6"/>
  <c r="Z88" i="6"/>
  <c r="AH88" i="6" s="1"/>
  <c r="Q88" i="6"/>
  <c r="AK88" i="6" s="1"/>
  <c r="AN88" i="6" s="1"/>
  <c r="N88" i="6"/>
  <c r="R88" i="6" s="1"/>
  <c r="S88" i="6" s="1"/>
  <c r="Z87" i="6"/>
  <c r="AH87" i="6" s="1"/>
  <c r="AD86" i="6"/>
  <c r="Z86" i="6"/>
  <c r="AH86" i="6" s="1"/>
  <c r="Q86" i="6"/>
  <c r="AK86" i="6" s="1"/>
  <c r="AN86" i="6" s="1"/>
  <c r="N86" i="6"/>
  <c r="R86" i="6" s="1"/>
  <c r="S86" i="6" s="1"/>
  <c r="Z85" i="6"/>
  <c r="AH85" i="6" s="1"/>
  <c r="AD84" i="6"/>
  <c r="Z84" i="6"/>
  <c r="AH84" i="6" s="1"/>
  <c r="Q84" i="6"/>
  <c r="AK84" i="6" s="1"/>
  <c r="AN84" i="6" s="1"/>
  <c r="N84" i="6"/>
  <c r="R84" i="6" s="1"/>
  <c r="S84" i="6" s="1"/>
  <c r="Z83" i="6"/>
  <c r="AH83" i="6" s="1"/>
  <c r="AD82" i="6"/>
  <c r="Z82" i="6"/>
  <c r="AH82" i="6" s="1"/>
  <c r="Q82" i="6"/>
  <c r="AK82" i="6" s="1"/>
  <c r="AN82" i="6" s="1"/>
  <c r="N82" i="6"/>
  <c r="R82" i="6" s="1"/>
  <c r="S82" i="6" s="1"/>
  <c r="Z81" i="6"/>
  <c r="AH81" i="6" s="1"/>
  <c r="AD80" i="6"/>
  <c r="Z80" i="6"/>
  <c r="AH80" i="6" s="1"/>
  <c r="Q80" i="6"/>
  <c r="AK80" i="6" s="1"/>
  <c r="AN80" i="6" s="1"/>
  <c r="N80" i="6"/>
  <c r="R80" i="6" s="1"/>
  <c r="S80" i="6" s="1"/>
  <c r="Z79" i="6"/>
  <c r="AH79" i="6" s="1"/>
  <c r="AD78" i="6"/>
  <c r="Z78" i="6"/>
  <c r="AH78" i="6" s="1"/>
  <c r="Q78" i="6"/>
  <c r="AK78" i="6" s="1"/>
  <c r="AN78" i="6" s="1"/>
  <c r="N78" i="6"/>
  <c r="R78" i="6" s="1"/>
  <c r="S78" i="6" s="1"/>
  <c r="Z77" i="6"/>
  <c r="AH77" i="6" s="1"/>
  <c r="AD76" i="6"/>
  <c r="Z76" i="6"/>
  <c r="AH76" i="6" s="1"/>
  <c r="Q76" i="6"/>
  <c r="AK76" i="6" s="1"/>
  <c r="AN76" i="6" s="1"/>
  <c r="N76" i="6"/>
  <c r="R76" i="6" s="1"/>
  <c r="S76" i="6" s="1"/>
  <c r="Z75" i="6"/>
  <c r="AH75" i="6" s="1"/>
  <c r="AD74" i="6"/>
  <c r="Z74" i="6"/>
  <c r="AH74" i="6" s="1"/>
  <c r="Q74" i="6"/>
  <c r="AK74" i="6" s="1"/>
  <c r="AN74" i="6" s="1"/>
  <c r="N74" i="6"/>
  <c r="R74" i="6" s="1"/>
  <c r="S74" i="6" s="1"/>
  <c r="Z73" i="6"/>
  <c r="AH73" i="6" s="1"/>
  <c r="AD72" i="6"/>
  <c r="Z72" i="6"/>
  <c r="AH72" i="6" s="1"/>
  <c r="Q72" i="6"/>
  <c r="AK72" i="6" s="1"/>
  <c r="AN72" i="6" s="1"/>
  <c r="N72" i="6"/>
  <c r="R72" i="6" s="1"/>
  <c r="S72" i="6" s="1"/>
  <c r="Z71" i="6"/>
  <c r="AH71" i="6" s="1"/>
  <c r="AD70" i="6"/>
  <c r="Z70" i="6"/>
  <c r="AH70" i="6" s="1"/>
  <c r="Q70" i="6"/>
  <c r="AK70" i="6" s="1"/>
  <c r="AN70" i="6" s="1"/>
  <c r="N70" i="6"/>
  <c r="R70" i="6" s="1"/>
  <c r="S70" i="6" s="1"/>
  <c r="Z69" i="6"/>
  <c r="AH69" i="6" s="1"/>
  <c r="AD68" i="6"/>
  <c r="Z68" i="6"/>
  <c r="AH68" i="6" s="1"/>
  <c r="Q68" i="6"/>
  <c r="AK68" i="6" s="1"/>
  <c r="AN68" i="6" s="1"/>
  <c r="N68" i="6"/>
  <c r="R68" i="6" s="1"/>
  <c r="S68" i="6" s="1"/>
  <c r="Z67" i="6"/>
  <c r="AH67" i="6" s="1"/>
  <c r="AD66" i="6"/>
  <c r="Z66" i="6"/>
  <c r="AH66" i="6" s="1"/>
  <c r="Q66" i="6"/>
  <c r="AK66" i="6" s="1"/>
  <c r="AN66" i="6" s="1"/>
  <c r="N66" i="6"/>
  <c r="R66" i="6" s="1"/>
  <c r="S66" i="6" s="1"/>
  <c r="Z65" i="6"/>
  <c r="AH65" i="6" s="1"/>
  <c r="AD64" i="6"/>
  <c r="Z64" i="6"/>
  <c r="AH64" i="6" s="1"/>
  <c r="Q64" i="6"/>
  <c r="AK64" i="6" s="1"/>
  <c r="AN64" i="6" s="1"/>
  <c r="N64" i="6"/>
  <c r="R64" i="6" s="1"/>
  <c r="S64" i="6" s="1"/>
  <c r="Z63" i="6"/>
  <c r="AH63" i="6" s="1"/>
  <c r="AD62" i="6"/>
  <c r="Z62" i="6"/>
  <c r="AH62" i="6" s="1"/>
  <c r="Q62" i="6"/>
  <c r="AK62" i="6" s="1"/>
  <c r="AN62" i="6" s="1"/>
  <c r="N62" i="6"/>
  <c r="R62" i="6" s="1"/>
  <c r="S62" i="6" s="1"/>
  <c r="Z61" i="6"/>
  <c r="AH61" i="6" s="1"/>
  <c r="AD60" i="6"/>
  <c r="Z60" i="6"/>
  <c r="AH60" i="6" s="1"/>
  <c r="Q60" i="6"/>
  <c r="AK60" i="6" s="1"/>
  <c r="AN60" i="6" s="1"/>
  <c r="N60" i="6"/>
  <c r="R60" i="6" s="1"/>
  <c r="S60" i="6" s="1"/>
  <c r="Z59" i="6"/>
  <c r="AH59" i="6" s="1"/>
  <c r="AD58" i="6"/>
  <c r="Z58" i="6"/>
  <c r="AH58" i="6" s="1"/>
  <c r="Q58" i="6"/>
  <c r="AK58" i="6" s="1"/>
  <c r="AN58" i="6" s="1"/>
  <c r="N58" i="6"/>
  <c r="R58" i="6" s="1"/>
  <c r="S58" i="6" s="1"/>
  <c r="Z57" i="6"/>
  <c r="AH57" i="6" s="1"/>
  <c r="AD56" i="6"/>
  <c r="Z56" i="6"/>
  <c r="AH56" i="6" s="1"/>
  <c r="Q56" i="6"/>
  <c r="AK56" i="6" s="1"/>
  <c r="AN56" i="6" s="1"/>
  <c r="N56" i="6"/>
  <c r="R56" i="6" s="1"/>
  <c r="S56" i="6" s="1"/>
  <c r="Z55" i="6"/>
  <c r="AH55" i="6" s="1"/>
  <c r="AD54" i="6"/>
  <c r="Z54" i="6"/>
  <c r="AH54" i="6" s="1"/>
  <c r="Q54" i="6"/>
  <c r="AK54" i="6" s="1"/>
  <c r="AN54" i="6" s="1"/>
  <c r="N54" i="6"/>
  <c r="R54" i="6" s="1"/>
  <c r="S54" i="6" s="1"/>
  <c r="Z53" i="6"/>
  <c r="AH53" i="6" s="1"/>
  <c r="AD52" i="6"/>
  <c r="Z52" i="6"/>
  <c r="AH52" i="6" s="1"/>
  <c r="Q52" i="6"/>
  <c r="AK52" i="6" s="1"/>
  <c r="AN52" i="6" s="1"/>
  <c r="N52" i="6"/>
  <c r="R52" i="6" s="1"/>
  <c r="S52" i="6" s="1"/>
  <c r="Z51" i="6"/>
  <c r="AH51" i="6" s="1"/>
  <c r="AD50" i="6"/>
  <c r="Z50" i="6"/>
  <c r="AH50" i="6" s="1"/>
  <c r="Q50" i="6"/>
  <c r="AK50" i="6" s="1"/>
  <c r="AN50" i="6" s="1"/>
  <c r="N50" i="6"/>
  <c r="R50" i="6" s="1"/>
  <c r="S50" i="6" s="1"/>
  <c r="Z49" i="6"/>
  <c r="AH49" i="6" s="1"/>
  <c r="AD48" i="6"/>
  <c r="Z48" i="6"/>
  <c r="AH48" i="6" s="1"/>
  <c r="Q48" i="6"/>
  <c r="AK48" i="6" s="1"/>
  <c r="AN48" i="6" s="1"/>
  <c r="N48" i="6"/>
  <c r="R48" i="6" s="1"/>
  <c r="S48" i="6" s="1"/>
  <c r="Z47" i="6"/>
  <c r="AH47" i="6" s="1"/>
  <c r="AD46" i="6"/>
  <c r="Z46" i="6"/>
  <c r="AH46" i="6" s="1"/>
  <c r="Q46" i="6"/>
  <c r="AK46" i="6" s="1"/>
  <c r="AN46" i="6" s="1"/>
  <c r="N46" i="6"/>
  <c r="R46" i="6" s="1"/>
  <c r="S46" i="6" s="1"/>
  <c r="Z45" i="6"/>
  <c r="AH45" i="6" s="1"/>
  <c r="AD44" i="6"/>
  <c r="Z44" i="6"/>
  <c r="AH44" i="6" s="1"/>
  <c r="Q44" i="6"/>
  <c r="AK44" i="6" s="1"/>
  <c r="AN44" i="6" s="1"/>
  <c r="N44" i="6"/>
  <c r="R44" i="6" s="1"/>
  <c r="S44" i="6" s="1"/>
  <c r="Z43" i="6"/>
  <c r="AH43" i="6" s="1"/>
  <c r="AD42" i="6"/>
  <c r="Z42" i="6"/>
  <c r="AH42" i="6" s="1"/>
  <c r="Q42" i="6"/>
  <c r="AK42" i="6" s="1"/>
  <c r="AN42" i="6" s="1"/>
  <c r="N42" i="6"/>
  <c r="R42" i="6" s="1"/>
  <c r="S42" i="6" s="1"/>
  <c r="Z41" i="6"/>
  <c r="AH41" i="6" s="1"/>
  <c r="AD40" i="6"/>
  <c r="Z40" i="6"/>
  <c r="AH40" i="6" s="1"/>
  <c r="Q40" i="6"/>
  <c r="AK40" i="6" s="1"/>
  <c r="AN40" i="6" s="1"/>
  <c r="N40" i="6"/>
  <c r="R40" i="6" s="1"/>
  <c r="S40" i="6" s="1"/>
  <c r="Z39" i="6"/>
  <c r="AH39" i="6" s="1"/>
  <c r="AD38" i="6"/>
  <c r="Z38" i="6"/>
  <c r="AH38" i="6" s="1"/>
  <c r="Q38" i="6"/>
  <c r="AK38" i="6" s="1"/>
  <c r="AN38" i="6" s="1"/>
  <c r="N38" i="6"/>
  <c r="R38" i="6" s="1"/>
  <c r="S38" i="6" s="1"/>
  <c r="Z37" i="6"/>
  <c r="AH37" i="6" s="1"/>
  <c r="AD36" i="6"/>
  <c r="Z36" i="6"/>
  <c r="AH36" i="6" s="1"/>
  <c r="Q36" i="6"/>
  <c r="AK36" i="6" s="1"/>
  <c r="AN36" i="6" s="1"/>
  <c r="N36" i="6"/>
  <c r="R36" i="6" s="1"/>
  <c r="S36" i="6" s="1"/>
  <c r="Z35" i="6"/>
  <c r="AH35" i="6" s="1"/>
  <c r="AD34" i="6"/>
  <c r="Z34" i="6"/>
  <c r="AH34" i="6" s="1"/>
  <c r="Q34" i="6"/>
  <c r="AK34" i="6" s="1"/>
  <c r="AN34" i="6" s="1"/>
  <c r="N34" i="6"/>
  <c r="R34" i="6" s="1"/>
  <c r="S34" i="6" s="1"/>
  <c r="Z33" i="6"/>
  <c r="AH33" i="6" s="1"/>
  <c r="AD32" i="6"/>
  <c r="Z32" i="6"/>
  <c r="AH32" i="6" s="1"/>
  <c r="Q32" i="6"/>
  <c r="AK32" i="6" s="1"/>
  <c r="AN32" i="6" s="1"/>
  <c r="N32" i="6"/>
  <c r="R32" i="6" s="1"/>
  <c r="S32" i="6" s="1"/>
  <c r="Z31" i="6"/>
  <c r="AH31" i="6" s="1"/>
  <c r="AD30" i="6"/>
  <c r="Z30" i="6"/>
  <c r="AH30" i="6" s="1"/>
  <c r="Q30" i="6"/>
  <c r="AK30" i="6" s="1"/>
  <c r="AN30" i="6" s="1"/>
  <c r="N30" i="6"/>
  <c r="R30" i="6" s="1"/>
  <c r="S30" i="6" s="1"/>
  <c r="Z29" i="6"/>
  <c r="AH29" i="6" s="1"/>
  <c r="AD28" i="6"/>
  <c r="Z28" i="6"/>
  <c r="AH28" i="6" s="1"/>
  <c r="Q28" i="6"/>
  <c r="AK28" i="6" s="1"/>
  <c r="AN28" i="6" s="1"/>
  <c r="N28" i="6"/>
  <c r="R28" i="6" s="1"/>
  <c r="S28" i="6" s="1"/>
  <c r="Z27" i="6"/>
  <c r="AH27" i="6" s="1"/>
  <c r="AD26" i="6"/>
  <c r="Z26" i="6"/>
  <c r="AH26" i="6" s="1"/>
  <c r="Q26" i="6"/>
  <c r="AK26" i="6" s="1"/>
  <c r="AN26" i="6" s="1"/>
  <c r="N26" i="6"/>
  <c r="R26" i="6" s="1"/>
  <c r="S26" i="6" s="1"/>
  <c r="AD10" i="6"/>
  <c r="AD12" i="6"/>
  <c r="AD14" i="6"/>
  <c r="AD16" i="6"/>
  <c r="AD18" i="6"/>
  <c r="AD20" i="6"/>
  <c r="AD22" i="6"/>
  <c r="AD24" i="6"/>
  <c r="AL164" i="6" l="1"/>
  <c r="AP164" i="6" s="1"/>
  <c r="AQ164" i="6" s="1"/>
  <c r="AM164" i="6"/>
  <c r="AL166" i="6"/>
  <c r="AP166" i="6" s="1"/>
  <c r="AQ166" i="6" s="1"/>
  <c r="AM166" i="6"/>
  <c r="AL168" i="6"/>
  <c r="AP168" i="6" s="1"/>
  <c r="AQ168" i="6" s="1"/>
  <c r="AM168" i="6"/>
  <c r="AL162" i="6"/>
  <c r="AP162" i="6" s="1"/>
  <c r="AQ162" i="6" s="1"/>
  <c r="AM162" i="6"/>
  <c r="AL160" i="6"/>
  <c r="AP160" i="6" s="1"/>
  <c r="AQ160" i="6" s="1"/>
  <c r="AM160" i="6"/>
  <c r="AL158" i="6"/>
  <c r="AP158" i="6" s="1"/>
  <c r="AQ158" i="6" s="1"/>
  <c r="AM158" i="6"/>
  <c r="AM156" i="6"/>
  <c r="AL156" i="6"/>
  <c r="AP156" i="6" s="1"/>
  <c r="AQ156" i="6" s="1"/>
  <c r="AO110" i="6"/>
  <c r="AN110" i="6"/>
  <c r="O96" i="6"/>
  <c r="AF96" i="6" s="1"/>
  <c r="AI96" i="6" s="1"/>
  <c r="AF97" i="6" s="1"/>
  <c r="O148" i="6"/>
  <c r="AF148" i="6" s="1"/>
  <c r="AI148" i="6" s="1"/>
  <c r="AF149" i="6" s="1"/>
  <c r="O110" i="6"/>
  <c r="AF110" i="6" s="1"/>
  <c r="AI110" i="6" s="1"/>
  <c r="AF111" i="6" s="1"/>
  <c r="O84" i="6"/>
  <c r="AF84" i="6" s="1"/>
  <c r="AI84" i="6" s="1"/>
  <c r="AF85" i="6" s="1"/>
  <c r="AO154" i="6"/>
  <c r="O154" i="6"/>
  <c r="AF154" i="6" s="1"/>
  <c r="AO152" i="6"/>
  <c r="O152" i="6"/>
  <c r="AF152" i="6" s="1"/>
  <c r="AO150" i="6"/>
  <c r="O150" i="6"/>
  <c r="AF150" i="6" s="1"/>
  <c r="AO148" i="6"/>
  <c r="AO146" i="6"/>
  <c r="O146" i="6"/>
  <c r="AF146" i="6" s="1"/>
  <c r="AO144" i="6"/>
  <c r="O144" i="6"/>
  <c r="AF144" i="6" s="1"/>
  <c r="AO142" i="6"/>
  <c r="O142" i="6"/>
  <c r="AF142" i="6" s="1"/>
  <c r="AO140" i="6"/>
  <c r="O140" i="6"/>
  <c r="AF140" i="6" s="1"/>
  <c r="AO138" i="6"/>
  <c r="O138" i="6"/>
  <c r="AF138" i="6" s="1"/>
  <c r="AO136" i="6"/>
  <c r="O136" i="6"/>
  <c r="AF136" i="6" s="1"/>
  <c r="AO134" i="6"/>
  <c r="O134" i="6"/>
  <c r="AF134" i="6" s="1"/>
  <c r="AO132" i="6"/>
  <c r="O132" i="6"/>
  <c r="AF132" i="6" s="1"/>
  <c r="AO130" i="6"/>
  <c r="O130" i="6"/>
  <c r="AF130" i="6" s="1"/>
  <c r="AO128" i="6"/>
  <c r="O128" i="6"/>
  <c r="AF128" i="6" s="1"/>
  <c r="AO126" i="6"/>
  <c r="O126" i="6"/>
  <c r="AF126" i="6" s="1"/>
  <c r="AO124" i="6"/>
  <c r="O124" i="6"/>
  <c r="AF124" i="6" s="1"/>
  <c r="AO122" i="6"/>
  <c r="O122" i="6"/>
  <c r="AF122" i="6" s="1"/>
  <c r="AO120" i="6"/>
  <c r="O120" i="6"/>
  <c r="AF120" i="6" s="1"/>
  <c r="AO118" i="6"/>
  <c r="O118" i="6"/>
  <c r="AF118" i="6" s="1"/>
  <c r="AO116" i="6"/>
  <c r="O116" i="6"/>
  <c r="AF116" i="6" s="1"/>
  <c r="AO114" i="6"/>
  <c r="O114" i="6"/>
  <c r="AF114" i="6" s="1"/>
  <c r="AO112" i="6"/>
  <c r="O112" i="6"/>
  <c r="AF112" i="6" s="1"/>
  <c r="AO108" i="6"/>
  <c r="O108" i="6"/>
  <c r="AF108" i="6" s="1"/>
  <c r="AO106" i="6"/>
  <c r="O106" i="6"/>
  <c r="AF106" i="6" s="1"/>
  <c r="AO104" i="6"/>
  <c r="O104" i="6"/>
  <c r="AF104" i="6" s="1"/>
  <c r="AO102" i="6"/>
  <c r="O102" i="6"/>
  <c r="AF102" i="6" s="1"/>
  <c r="AO100" i="6"/>
  <c r="O100" i="6"/>
  <c r="AF100" i="6" s="1"/>
  <c r="AO98" i="6"/>
  <c r="O98" i="6"/>
  <c r="AF98" i="6" s="1"/>
  <c r="AO96" i="6"/>
  <c r="AO94" i="6"/>
  <c r="O94" i="6"/>
  <c r="AF94" i="6" s="1"/>
  <c r="AO92" i="6"/>
  <c r="O92" i="6"/>
  <c r="AF92" i="6" s="1"/>
  <c r="AO90" i="6"/>
  <c r="O90" i="6"/>
  <c r="AF90" i="6" s="1"/>
  <c r="AO88" i="6"/>
  <c r="O88" i="6"/>
  <c r="AF88" i="6" s="1"/>
  <c r="AO86" i="6"/>
  <c r="O86" i="6"/>
  <c r="AF86" i="6" s="1"/>
  <c r="AO84" i="6"/>
  <c r="AO82" i="6"/>
  <c r="O82" i="6"/>
  <c r="AF82" i="6" s="1"/>
  <c r="AO80" i="6"/>
  <c r="O80" i="6"/>
  <c r="AF80" i="6" s="1"/>
  <c r="AO78" i="6"/>
  <c r="O78" i="6"/>
  <c r="AF78" i="6" s="1"/>
  <c r="AO76" i="6"/>
  <c r="O76" i="6"/>
  <c r="AF76" i="6" s="1"/>
  <c r="AO74" i="6"/>
  <c r="O74" i="6"/>
  <c r="AF74" i="6" s="1"/>
  <c r="AO72" i="6"/>
  <c r="O72" i="6"/>
  <c r="AF72" i="6" s="1"/>
  <c r="AO70" i="6"/>
  <c r="O70" i="6"/>
  <c r="AF70" i="6" s="1"/>
  <c r="AO68" i="6"/>
  <c r="O68" i="6"/>
  <c r="AF68" i="6" s="1"/>
  <c r="AO66" i="6"/>
  <c r="O66" i="6"/>
  <c r="AF66" i="6" s="1"/>
  <c r="AO64" i="6"/>
  <c r="O64" i="6"/>
  <c r="AF64" i="6" s="1"/>
  <c r="AO62" i="6"/>
  <c r="O62" i="6"/>
  <c r="AF62" i="6" s="1"/>
  <c r="AO60" i="6"/>
  <c r="O60" i="6"/>
  <c r="AF60" i="6" s="1"/>
  <c r="AO58" i="6"/>
  <c r="O58" i="6"/>
  <c r="AF58" i="6" s="1"/>
  <c r="AO56" i="6"/>
  <c r="O56" i="6"/>
  <c r="AF56" i="6" s="1"/>
  <c r="AO54" i="6"/>
  <c r="O54" i="6"/>
  <c r="AF54" i="6" s="1"/>
  <c r="AO52" i="6"/>
  <c r="O52" i="6"/>
  <c r="AF52" i="6" s="1"/>
  <c r="AO50" i="6"/>
  <c r="O50" i="6"/>
  <c r="AF50" i="6" s="1"/>
  <c r="AO48" i="6"/>
  <c r="O48" i="6"/>
  <c r="AF48" i="6" s="1"/>
  <c r="AO46" i="6"/>
  <c r="O46" i="6"/>
  <c r="AF46" i="6" s="1"/>
  <c r="AO44" i="6"/>
  <c r="O44" i="6"/>
  <c r="AF44" i="6" s="1"/>
  <c r="AO42" i="6"/>
  <c r="O42" i="6"/>
  <c r="AF42" i="6" s="1"/>
  <c r="AO40" i="6"/>
  <c r="O40" i="6"/>
  <c r="AF40" i="6" s="1"/>
  <c r="AO38" i="6"/>
  <c r="O38" i="6"/>
  <c r="AF38" i="6" s="1"/>
  <c r="AO36" i="6"/>
  <c r="O36" i="6"/>
  <c r="AF36" i="6" s="1"/>
  <c r="AO34" i="6"/>
  <c r="O34" i="6"/>
  <c r="AF34" i="6" s="1"/>
  <c r="AO32" i="6"/>
  <c r="O32" i="6"/>
  <c r="AF32" i="6" s="1"/>
  <c r="AO30" i="6"/>
  <c r="O30" i="6"/>
  <c r="AF30" i="6" s="1"/>
  <c r="AO28" i="6"/>
  <c r="O28" i="6"/>
  <c r="AF28" i="6" s="1"/>
  <c r="AO26" i="6"/>
  <c r="O26" i="6"/>
  <c r="AF26" i="6" s="1"/>
  <c r="AI154" i="6" l="1"/>
  <c r="AF155" i="6" s="1"/>
  <c r="AI152" i="6"/>
  <c r="AF153" i="6" s="1"/>
  <c r="AI150" i="6"/>
  <c r="AF151" i="6" s="1"/>
  <c r="AI149" i="6"/>
  <c r="AJ148" i="6" s="1"/>
  <c r="AI146" i="6"/>
  <c r="AF147" i="6" s="1"/>
  <c r="AI144" i="6"/>
  <c r="AF145" i="6" s="1"/>
  <c r="AI142" i="6"/>
  <c r="AF143" i="6" s="1"/>
  <c r="AI140" i="6"/>
  <c r="AF141" i="6" s="1"/>
  <c r="AI138" i="6"/>
  <c r="AF139" i="6" s="1"/>
  <c r="AI136" i="6"/>
  <c r="AF137" i="6" s="1"/>
  <c r="AI134" i="6"/>
  <c r="AF135" i="6" s="1"/>
  <c r="AI132" i="6"/>
  <c r="AF133" i="6" s="1"/>
  <c r="AI130" i="6"/>
  <c r="AF131" i="6" s="1"/>
  <c r="AI128" i="6"/>
  <c r="AF129" i="6" s="1"/>
  <c r="AI126" i="6"/>
  <c r="AF127" i="6" s="1"/>
  <c r="AI124" i="6"/>
  <c r="AF125" i="6" s="1"/>
  <c r="AI122" i="6"/>
  <c r="AF123" i="6" s="1"/>
  <c r="AI120" i="6"/>
  <c r="AF121" i="6" s="1"/>
  <c r="AI118" i="6"/>
  <c r="AF119" i="6" s="1"/>
  <c r="AI116" i="6"/>
  <c r="AF117" i="6" s="1"/>
  <c r="AI114" i="6"/>
  <c r="AF115" i="6" s="1"/>
  <c r="AI112" i="6"/>
  <c r="AF113" i="6" s="1"/>
  <c r="AI111" i="6"/>
  <c r="AJ110" i="6" s="1"/>
  <c r="AI108" i="6"/>
  <c r="AF109" i="6" s="1"/>
  <c r="AI106" i="6"/>
  <c r="AF107" i="6" s="1"/>
  <c r="AI104" i="6"/>
  <c r="AF105" i="6" s="1"/>
  <c r="AI102" i="6"/>
  <c r="AF103" i="6" s="1"/>
  <c r="AI100" i="6"/>
  <c r="AF101" i="6" s="1"/>
  <c r="AI98" i="6"/>
  <c r="AF99" i="6" s="1"/>
  <c r="AI97" i="6"/>
  <c r="AJ96" i="6" s="1"/>
  <c r="AI94" i="6"/>
  <c r="AF95" i="6" s="1"/>
  <c r="AI92" i="6"/>
  <c r="AF93" i="6" s="1"/>
  <c r="AI90" i="6"/>
  <c r="AF91" i="6" s="1"/>
  <c r="AI88" i="6"/>
  <c r="AF89" i="6" s="1"/>
  <c r="AI86" i="6"/>
  <c r="AF87" i="6" s="1"/>
  <c r="AI85" i="6"/>
  <c r="AJ84" i="6" s="1"/>
  <c r="AI82" i="6"/>
  <c r="AF83" i="6" s="1"/>
  <c r="AI80" i="6"/>
  <c r="AF81" i="6" s="1"/>
  <c r="AI78" i="6"/>
  <c r="AF79" i="6" s="1"/>
  <c r="AI76" i="6"/>
  <c r="AF77" i="6" s="1"/>
  <c r="AI74" i="6"/>
  <c r="AF75" i="6" s="1"/>
  <c r="AI72" i="6"/>
  <c r="AF73" i="6" s="1"/>
  <c r="AI70" i="6"/>
  <c r="AF71" i="6" s="1"/>
  <c r="AI68" i="6"/>
  <c r="AF69" i="6" s="1"/>
  <c r="AI66" i="6"/>
  <c r="AF67" i="6" s="1"/>
  <c r="AI64" i="6"/>
  <c r="AF65" i="6" s="1"/>
  <c r="AI62" i="6"/>
  <c r="AF63" i="6" s="1"/>
  <c r="AI60" i="6"/>
  <c r="AF61" i="6" s="1"/>
  <c r="AI58" i="6"/>
  <c r="AF59" i="6" s="1"/>
  <c r="AI56" i="6"/>
  <c r="AF57" i="6" s="1"/>
  <c r="AI54" i="6"/>
  <c r="AF55" i="6" s="1"/>
  <c r="AI52" i="6"/>
  <c r="AF53" i="6" s="1"/>
  <c r="AI50" i="6"/>
  <c r="AF51" i="6" s="1"/>
  <c r="AI48" i="6"/>
  <c r="AF49" i="6" s="1"/>
  <c r="AI46" i="6"/>
  <c r="AF47" i="6" s="1"/>
  <c r="AI44" i="6"/>
  <c r="AF45" i="6" s="1"/>
  <c r="AI42" i="6"/>
  <c r="AF43" i="6" s="1"/>
  <c r="AI40" i="6"/>
  <c r="AF41" i="6" s="1"/>
  <c r="AI38" i="6"/>
  <c r="AF39" i="6" s="1"/>
  <c r="AI36" i="6"/>
  <c r="AF37" i="6" s="1"/>
  <c r="AI34" i="6"/>
  <c r="AF35" i="6" s="1"/>
  <c r="AI32" i="6"/>
  <c r="AF33" i="6" s="1"/>
  <c r="AI30" i="6"/>
  <c r="AF31" i="6" s="1"/>
  <c r="AI28" i="6"/>
  <c r="AF29" i="6" s="1"/>
  <c r="AI26" i="6"/>
  <c r="AF27" i="6" s="1"/>
  <c r="AI155" i="6" l="1"/>
  <c r="AJ154" i="6" s="1"/>
  <c r="AI153" i="6"/>
  <c r="AJ152" i="6" s="1"/>
  <c r="AI151" i="6"/>
  <c r="AJ150" i="6" s="1"/>
  <c r="AM148" i="6"/>
  <c r="AL148" i="6"/>
  <c r="AI147" i="6"/>
  <c r="AJ146" i="6" s="1"/>
  <c r="AI145" i="6"/>
  <c r="AJ144" i="6" s="1"/>
  <c r="AI143" i="6"/>
  <c r="AJ142" i="6" s="1"/>
  <c r="AI141" i="6"/>
  <c r="AJ140" i="6" s="1"/>
  <c r="AI139" i="6"/>
  <c r="AJ138" i="6" s="1"/>
  <c r="AI137" i="6"/>
  <c r="AJ136" i="6" s="1"/>
  <c r="AI135" i="6"/>
  <c r="AJ134" i="6" s="1"/>
  <c r="AI133" i="6"/>
  <c r="AJ132" i="6" s="1"/>
  <c r="AI131" i="6"/>
  <c r="AJ130" i="6" s="1"/>
  <c r="AI129" i="6"/>
  <c r="AJ128" i="6" s="1"/>
  <c r="AI127" i="6"/>
  <c r="AJ126" i="6" s="1"/>
  <c r="AI125" i="6"/>
  <c r="AJ124" i="6" s="1"/>
  <c r="AI123" i="6"/>
  <c r="AJ122" i="6" s="1"/>
  <c r="AI121" i="6"/>
  <c r="AJ120" i="6" s="1"/>
  <c r="AI119" i="6"/>
  <c r="AJ118" i="6" s="1"/>
  <c r="AI117" i="6"/>
  <c r="AJ116" i="6" s="1"/>
  <c r="AI115" i="6"/>
  <c r="AJ114" i="6" s="1"/>
  <c r="AI113" i="6"/>
  <c r="AJ112" i="6" s="1"/>
  <c r="AM110" i="6"/>
  <c r="AL110" i="6"/>
  <c r="AI109" i="6"/>
  <c r="AJ108" i="6" s="1"/>
  <c r="AI107" i="6"/>
  <c r="AJ106" i="6" s="1"/>
  <c r="AI105" i="6"/>
  <c r="AJ104" i="6" s="1"/>
  <c r="AI103" i="6"/>
  <c r="AJ102" i="6" s="1"/>
  <c r="AI101" i="6"/>
  <c r="AJ100" i="6" s="1"/>
  <c r="AI99" i="6"/>
  <c r="AJ98" i="6" s="1"/>
  <c r="AM96" i="6"/>
  <c r="AL96" i="6"/>
  <c r="AI95" i="6"/>
  <c r="AJ94" i="6" s="1"/>
  <c r="AI93" i="6"/>
  <c r="AJ92" i="6" s="1"/>
  <c r="AI91" i="6"/>
  <c r="AJ90" i="6" s="1"/>
  <c r="AI89" i="6"/>
  <c r="AJ88" i="6" s="1"/>
  <c r="AI87" i="6"/>
  <c r="AJ86" i="6" s="1"/>
  <c r="AM84" i="6"/>
  <c r="AL84" i="6"/>
  <c r="AI83" i="6"/>
  <c r="AJ82" i="6" s="1"/>
  <c r="AI81" i="6"/>
  <c r="AJ80" i="6" s="1"/>
  <c r="AI79" i="6"/>
  <c r="AJ78" i="6" s="1"/>
  <c r="AI77" i="6"/>
  <c r="AJ76" i="6" s="1"/>
  <c r="AI75" i="6"/>
  <c r="AJ74" i="6" s="1"/>
  <c r="AI73" i="6"/>
  <c r="AJ72" i="6" s="1"/>
  <c r="AI71" i="6"/>
  <c r="AJ70" i="6" s="1"/>
  <c r="AI69" i="6"/>
  <c r="AJ68" i="6" s="1"/>
  <c r="AI67" i="6"/>
  <c r="AJ66" i="6" s="1"/>
  <c r="AI65" i="6"/>
  <c r="AJ64" i="6" s="1"/>
  <c r="AI63" i="6"/>
  <c r="AJ62" i="6" s="1"/>
  <c r="AI61" i="6"/>
  <c r="AJ60" i="6" s="1"/>
  <c r="AI59" i="6"/>
  <c r="AJ58" i="6" s="1"/>
  <c r="AI57" i="6"/>
  <c r="AJ56" i="6" s="1"/>
  <c r="AI55" i="6"/>
  <c r="AJ54" i="6" s="1"/>
  <c r="AI53" i="6"/>
  <c r="AJ52" i="6" s="1"/>
  <c r="AI51" i="6"/>
  <c r="AJ50" i="6" s="1"/>
  <c r="AI49" i="6"/>
  <c r="AJ48" i="6" s="1"/>
  <c r="AI47" i="6"/>
  <c r="AJ46" i="6" s="1"/>
  <c r="AI45" i="6"/>
  <c r="AJ44" i="6" s="1"/>
  <c r="AI43" i="6"/>
  <c r="AJ42" i="6" s="1"/>
  <c r="AI41" i="6"/>
  <c r="AJ40" i="6" s="1"/>
  <c r="AI39" i="6"/>
  <c r="AJ38" i="6" s="1"/>
  <c r="AI37" i="6"/>
  <c r="AJ36" i="6" s="1"/>
  <c r="AI35" i="6"/>
  <c r="AJ34" i="6" s="1"/>
  <c r="AI33" i="6"/>
  <c r="AJ32" i="6" s="1"/>
  <c r="AI31" i="6"/>
  <c r="AJ30" i="6" s="1"/>
  <c r="AI29" i="6"/>
  <c r="AJ28" i="6" s="1"/>
  <c r="AI27" i="6"/>
  <c r="AJ26" i="6" s="1"/>
  <c r="AP84" i="6" l="1"/>
  <c r="AQ84" i="6" s="1"/>
  <c r="AP148" i="6"/>
  <c r="AQ148" i="6" s="1"/>
  <c r="AP96" i="6"/>
  <c r="AQ96" i="6" s="1"/>
  <c r="AP110" i="6"/>
  <c r="AQ110" i="6" s="1"/>
  <c r="AM154" i="6"/>
  <c r="AL154" i="6"/>
  <c r="AM152" i="6"/>
  <c r="AL152" i="6"/>
  <c r="AM150" i="6"/>
  <c r="AL150" i="6"/>
  <c r="AM146" i="6"/>
  <c r="AL146" i="6"/>
  <c r="AM144" i="6"/>
  <c r="AL144" i="6"/>
  <c r="AM142" i="6"/>
  <c r="AL142" i="6"/>
  <c r="AM140" i="6"/>
  <c r="AL140" i="6"/>
  <c r="AM138" i="6"/>
  <c r="AL138" i="6"/>
  <c r="AM136" i="6"/>
  <c r="AL136" i="6"/>
  <c r="AM134" i="6"/>
  <c r="AL134" i="6"/>
  <c r="AM132" i="6"/>
  <c r="AL132" i="6"/>
  <c r="AM130" i="6"/>
  <c r="AL130" i="6"/>
  <c r="AM128" i="6"/>
  <c r="AL128" i="6"/>
  <c r="AM126" i="6"/>
  <c r="AL126" i="6"/>
  <c r="AM124" i="6"/>
  <c r="AL124" i="6"/>
  <c r="AM122" i="6"/>
  <c r="AL122" i="6"/>
  <c r="AM120" i="6"/>
  <c r="AL120" i="6"/>
  <c r="AM118" i="6"/>
  <c r="AL118" i="6"/>
  <c r="AM116" i="6"/>
  <c r="AL116" i="6"/>
  <c r="AM114" i="6"/>
  <c r="AL114" i="6"/>
  <c r="AM112" i="6"/>
  <c r="AL112" i="6"/>
  <c r="AM108" i="6"/>
  <c r="AL108" i="6"/>
  <c r="AM106" i="6"/>
  <c r="AL106" i="6"/>
  <c r="AM104" i="6"/>
  <c r="AL104" i="6"/>
  <c r="AM102" i="6"/>
  <c r="AL102" i="6"/>
  <c r="AM100" i="6"/>
  <c r="AL100" i="6"/>
  <c r="AM98" i="6"/>
  <c r="AL98" i="6"/>
  <c r="AM94" i="6"/>
  <c r="AL94" i="6"/>
  <c r="AM92" i="6"/>
  <c r="AL92" i="6"/>
  <c r="AM90" i="6"/>
  <c r="AL90" i="6"/>
  <c r="AM88" i="6"/>
  <c r="AL88" i="6"/>
  <c r="AM86" i="6"/>
  <c r="AL86" i="6"/>
  <c r="AM82" i="6"/>
  <c r="AL82" i="6"/>
  <c r="AM80" i="6"/>
  <c r="AL80" i="6"/>
  <c r="AM78" i="6"/>
  <c r="AL78" i="6"/>
  <c r="AM76" i="6"/>
  <c r="AL76" i="6"/>
  <c r="AM74" i="6"/>
  <c r="AL74" i="6"/>
  <c r="AM72" i="6"/>
  <c r="AL72" i="6"/>
  <c r="AM70" i="6"/>
  <c r="AL70" i="6"/>
  <c r="AM68" i="6"/>
  <c r="AL68" i="6"/>
  <c r="AM66" i="6"/>
  <c r="AL66" i="6"/>
  <c r="AM64" i="6"/>
  <c r="AL64" i="6"/>
  <c r="AM62" i="6"/>
  <c r="AL62" i="6"/>
  <c r="AM60" i="6"/>
  <c r="AL60" i="6"/>
  <c r="AM58" i="6"/>
  <c r="AL58" i="6"/>
  <c r="AM56" i="6"/>
  <c r="AL56" i="6"/>
  <c r="AM54" i="6"/>
  <c r="AL54" i="6"/>
  <c r="AM52" i="6"/>
  <c r="AL52" i="6"/>
  <c r="AM50" i="6"/>
  <c r="AL50" i="6"/>
  <c r="AM48" i="6"/>
  <c r="AL48" i="6"/>
  <c r="AM46" i="6"/>
  <c r="AL46" i="6"/>
  <c r="AM44" i="6"/>
  <c r="AL44" i="6"/>
  <c r="AM42" i="6"/>
  <c r="AL42" i="6"/>
  <c r="AM40" i="6"/>
  <c r="AL40" i="6"/>
  <c r="AM38" i="6"/>
  <c r="AL38" i="6"/>
  <c r="AM36" i="6"/>
  <c r="AL36" i="6"/>
  <c r="AM34" i="6"/>
  <c r="AL34" i="6"/>
  <c r="AM32" i="6"/>
  <c r="AL32" i="6"/>
  <c r="AM30" i="6"/>
  <c r="AL30" i="6"/>
  <c r="AM28" i="6"/>
  <c r="AL28" i="6"/>
  <c r="AM26" i="6"/>
  <c r="AL26" i="6"/>
  <c r="AP54" i="6" l="1"/>
  <c r="AQ54" i="6" s="1"/>
  <c r="AP62" i="6"/>
  <c r="AQ62" i="6" s="1"/>
  <c r="AP122" i="6"/>
  <c r="AQ122" i="6" s="1"/>
  <c r="AP26" i="6"/>
  <c r="AQ26" i="6" s="1"/>
  <c r="AP80" i="6"/>
  <c r="AQ80" i="6" s="1"/>
  <c r="AP100" i="6"/>
  <c r="AQ100" i="6" s="1"/>
  <c r="AP116" i="6"/>
  <c r="AQ116" i="6" s="1"/>
  <c r="AP124" i="6"/>
  <c r="AQ124" i="6" s="1"/>
  <c r="AP140" i="6"/>
  <c r="AQ140" i="6" s="1"/>
  <c r="AP150" i="6"/>
  <c r="AQ150" i="6" s="1"/>
  <c r="AP30" i="6"/>
  <c r="AQ30" i="6" s="1"/>
  <c r="AP64" i="6"/>
  <c r="AQ64" i="6" s="1"/>
  <c r="AP86" i="6"/>
  <c r="AQ86" i="6" s="1"/>
  <c r="AP90" i="6"/>
  <c r="AQ90" i="6" s="1"/>
  <c r="AP106" i="6"/>
  <c r="AQ106" i="6" s="1"/>
  <c r="AP132" i="6"/>
  <c r="AQ132" i="6" s="1"/>
  <c r="AP46" i="6"/>
  <c r="AQ46" i="6" s="1"/>
  <c r="AP88" i="6"/>
  <c r="AQ88" i="6" s="1"/>
  <c r="AP146" i="6"/>
  <c r="AQ146" i="6" s="1"/>
  <c r="AP56" i="6"/>
  <c r="AQ56" i="6" s="1"/>
  <c r="AP34" i="6"/>
  <c r="AQ34" i="6" s="1"/>
  <c r="AP66" i="6"/>
  <c r="AQ66" i="6" s="1"/>
  <c r="AP92" i="6"/>
  <c r="AQ92" i="6" s="1"/>
  <c r="AP102" i="6"/>
  <c r="AQ102" i="6" s="1"/>
  <c r="AP118" i="6"/>
  <c r="AQ118" i="6" s="1"/>
  <c r="AP126" i="6"/>
  <c r="AQ126" i="6" s="1"/>
  <c r="AP134" i="6"/>
  <c r="AQ134" i="6" s="1"/>
  <c r="AP142" i="6"/>
  <c r="AQ142" i="6" s="1"/>
  <c r="AP152" i="6"/>
  <c r="AQ152" i="6" s="1"/>
  <c r="AP114" i="6"/>
  <c r="AQ114" i="6" s="1"/>
  <c r="AP40" i="6"/>
  <c r="AQ40" i="6" s="1"/>
  <c r="AP42" i="6"/>
  <c r="AQ42" i="6" s="1"/>
  <c r="AP82" i="6"/>
  <c r="AQ82" i="6" s="1"/>
  <c r="AP108" i="6"/>
  <c r="AQ108" i="6" s="1"/>
  <c r="AP70" i="6"/>
  <c r="AQ70" i="6" s="1"/>
  <c r="AP104" i="6"/>
  <c r="AQ104" i="6" s="1"/>
  <c r="AP130" i="6"/>
  <c r="AQ130" i="6" s="1"/>
  <c r="AP32" i="6"/>
  <c r="AQ32" i="6" s="1"/>
  <c r="AP72" i="6"/>
  <c r="AQ72" i="6" s="1"/>
  <c r="AP58" i="6"/>
  <c r="AQ58" i="6" s="1"/>
  <c r="AP36" i="6"/>
  <c r="AQ36" i="6" s="1"/>
  <c r="AP52" i="6"/>
  <c r="AQ52" i="6" s="1"/>
  <c r="AP68" i="6"/>
  <c r="AQ68" i="6" s="1"/>
  <c r="AP94" i="6"/>
  <c r="AQ94" i="6" s="1"/>
  <c r="AP120" i="6"/>
  <c r="AQ120" i="6" s="1"/>
  <c r="AP128" i="6"/>
  <c r="AQ128" i="6" s="1"/>
  <c r="AP136" i="6"/>
  <c r="AQ136" i="6" s="1"/>
  <c r="AP144" i="6"/>
  <c r="AQ144" i="6" s="1"/>
  <c r="AP154" i="6"/>
  <c r="AQ154" i="6" s="1"/>
  <c r="AP38" i="6"/>
  <c r="AQ38" i="6" s="1"/>
  <c r="AP78" i="6"/>
  <c r="AQ78" i="6" s="1"/>
  <c r="AP98" i="6"/>
  <c r="AQ98" i="6" s="1"/>
  <c r="AP138" i="6"/>
  <c r="AQ138" i="6" s="1"/>
  <c r="AP48" i="6"/>
  <c r="AQ48" i="6" s="1"/>
  <c r="AP50" i="6"/>
  <c r="AQ50" i="6" s="1"/>
  <c r="AP74" i="6"/>
  <c r="AQ74" i="6" s="1"/>
  <c r="AP28" i="6"/>
  <c r="AQ28" i="6" s="1"/>
  <c r="AP44" i="6"/>
  <c r="AQ44" i="6" s="1"/>
  <c r="AP60" i="6"/>
  <c r="AQ60" i="6" s="1"/>
  <c r="AP76" i="6"/>
  <c r="AQ76" i="6" s="1"/>
  <c r="AP112" i="6"/>
  <c r="AQ112" i="6" s="1"/>
  <c r="Y9" i="6"/>
  <c r="Z9" i="6" s="1"/>
  <c r="AH9" i="6" s="1"/>
  <c r="Y10" i="6"/>
  <c r="Z10" i="6" s="1"/>
  <c r="AH10" i="6" s="1"/>
  <c r="Y11" i="6"/>
  <c r="Z11" i="6" s="1"/>
  <c r="AH11" i="6" s="1"/>
  <c r="Y12" i="6"/>
  <c r="Z12" i="6" s="1"/>
  <c r="AH12" i="6" s="1"/>
  <c r="Y13" i="6"/>
  <c r="Z13" i="6" s="1"/>
  <c r="AH13" i="6" s="1"/>
  <c r="Y14" i="6"/>
  <c r="Z14" i="6" s="1"/>
  <c r="AH14" i="6" s="1"/>
  <c r="AH15" i="6"/>
  <c r="Z16" i="6"/>
  <c r="AH16" i="6" s="1"/>
  <c r="Z17" i="6"/>
  <c r="AH17" i="6" s="1"/>
  <c r="Z18" i="6"/>
  <c r="AH18" i="6" s="1"/>
  <c r="Z19" i="6"/>
  <c r="AH19" i="6" s="1"/>
  <c r="Z20" i="6"/>
  <c r="AH20" i="6" s="1"/>
  <c r="Z21" i="6"/>
  <c r="AH21" i="6" s="1"/>
  <c r="Z22" i="6"/>
  <c r="AH22" i="6" s="1"/>
  <c r="Z23" i="6"/>
  <c r="AH23" i="6" s="1"/>
  <c r="Z24" i="6"/>
  <c r="AH24" i="6" s="1"/>
  <c r="Z25" i="6"/>
  <c r="AH25" i="6" s="1"/>
  <c r="Y8" i="6"/>
  <c r="Z8" i="6" s="1"/>
  <c r="AH8" i="6" s="1"/>
  <c r="I497" i="6"/>
  <c r="I496" i="6"/>
  <c r="I495" i="6"/>
  <c r="I494" i="6"/>
  <c r="I493" i="6"/>
  <c r="I492" i="6"/>
  <c r="Q8" i="6" l="1"/>
  <c r="Q10" i="6"/>
  <c r="AK10" i="6" s="1"/>
  <c r="AN10" i="6" s="1"/>
  <c r="Q12" i="6"/>
  <c r="AK12" i="6" s="1"/>
  <c r="AN12" i="6" s="1"/>
  <c r="Q14" i="6"/>
  <c r="AK14" i="6" s="1"/>
  <c r="AN14" i="6" s="1"/>
  <c r="Q16" i="6"/>
  <c r="AK16" i="6" s="1"/>
  <c r="AN16" i="6" s="1"/>
  <c r="Q18" i="6"/>
  <c r="AK18" i="6" s="1"/>
  <c r="AN18" i="6" s="1"/>
  <c r="Q20" i="6"/>
  <c r="AK20" i="6" s="1"/>
  <c r="AN20" i="6" s="1"/>
  <c r="Q22" i="6"/>
  <c r="AK22" i="6" s="1"/>
  <c r="AN22" i="6" s="1"/>
  <c r="Q24" i="6"/>
  <c r="AK24" i="6" s="1"/>
  <c r="AN24" i="6" s="1"/>
  <c r="N12" i="6"/>
  <c r="N14" i="6"/>
  <c r="N16" i="6"/>
  <c r="N18" i="6"/>
  <c r="N20" i="6"/>
  <c r="N22" i="6"/>
  <c r="N24" i="6"/>
  <c r="N10" i="6"/>
  <c r="O10" i="6" s="1"/>
  <c r="Q374" i="6" l="1"/>
  <c r="AK8" i="6"/>
  <c r="AN8" i="6" s="1"/>
  <c r="AO20" i="6"/>
  <c r="AO16" i="6"/>
  <c r="AO14" i="6"/>
  <c r="AO12" i="6"/>
  <c r="AO18" i="6"/>
  <c r="AO10" i="6"/>
  <c r="AO22" i="6"/>
  <c r="AO24" i="6"/>
  <c r="O22" i="6"/>
  <c r="AF22" i="6" s="1"/>
  <c r="AI22" i="6" s="1"/>
  <c r="AF23" i="6" s="1"/>
  <c r="R22" i="6"/>
  <c r="S22" i="6" s="1"/>
  <c r="O20" i="6"/>
  <c r="AF20" i="6" s="1"/>
  <c r="AI20" i="6" s="1"/>
  <c r="AF21" i="6" s="1"/>
  <c r="AI21" i="6" s="1"/>
  <c r="AJ20" i="6" s="1"/>
  <c r="R20" i="6"/>
  <c r="S20" i="6" s="1"/>
  <c r="O18" i="6"/>
  <c r="AF18" i="6" s="1"/>
  <c r="R18" i="6"/>
  <c r="S18" i="6" s="1"/>
  <c r="AF10" i="6"/>
  <c r="R10" i="6"/>
  <c r="S10" i="6" s="1"/>
  <c r="O16" i="6"/>
  <c r="AF16" i="6" s="1"/>
  <c r="AI16" i="6" s="1"/>
  <c r="AF17" i="6" s="1"/>
  <c r="AI17" i="6" s="1"/>
  <c r="AJ16" i="6" s="1"/>
  <c r="R16" i="6"/>
  <c r="S16" i="6" s="1"/>
  <c r="O14" i="6"/>
  <c r="AF14" i="6" s="1"/>
  <c r="AI14" i="6" s="1"/>
  <c r="AF15" i="6" s="1"/>
  <c r="R14" i="6"/>
  <c r="S14" i="6" s="1"/>
  <c r="O24" i="6"/>
  <c r="AF24" i="6" s="1"/>
  <c r="AI24" i="6" s="1"/>
  <c r="AF25" i="6" s="1"/>
  <c r="AI25" i="6" s="1"/>
  <c r="AJ24" i="6" s="1"/>
  <c r="R24" i="6"/>
  <c r="S24" i="6" s="1"/>
  <c r="O12" i="6"/>
  <c r="AF12" i="6" s="1"/>
  <c r="AI12" i="6" s="1"/>
  <c r="AF13" i="6" s="1"/>
  <c r="R12" i="6"/>
  <c r="S12" i="6" s="1"/>
  <c r="O8" i="6"/>
  <c r="R8" i="6"/>
  <c r="S8" i="6" s="1"/>
  <c r="O374" i="6" l="1"/>
  <c r="AO8" i="6"/>
  <c r="AO374" i="6" s="1"/>
  <c r="AF8" i="6"/>
  <c r="AI8" i="6" s="1"/>
  <c r="AF9" i="6" s="1"/>
  <c r="AL24" i="6"/>
  <c r="AM24" i="6"/>
  <c r="AI18" i="6"/>
  <c r="AF19" i="6" s="1"/>
  <c r="AI19" i="6" s="1"/>
  <c r="AJ18" i="6" s="1"/>
  <c r="AI15" i="6"/>
  <c r="AJ14" i="6" s="1"/>
  <c r="AL20" i="6"/>
  <c r="AM20" i="6"/>
  <c r="AM16" i="6"/>
  <c r="AL16" i="6"/>
  <c r="AP16" i="6" s="1"/>
  <c r="AQ16" i="6" s="1"/>
  <c r="AI23" i="6"/>
  <c r="AJ22" i="6" s="1"/>
  <c r="AI13" i="6"/>
  <c r="AJ12" i="6" s="1"/>
  <c r="AI10" i="6"/>
  <c r="AF11" i="6" s="1"/>
  <c r="AI11" i="6" s="1"/>
  <c r="AJ10" i="6" s="1"/>
  <c r="AP20" i="6" l="1"/>
  <c r="AQ20" i="6" s="1"/>
  <c r="AP24" i="6"/>
  <c r="AQ24" i="6" s="1"/>
  <c r="AM10" i="6"/>
  <c r="AL10" i="6"/>
  <c r="AP10" i="6" s="1"/>
  <c r="AQ10" i="6" s="1"/>
  <c r="AL12" i="6"/>
  <c r="AP12" i="6" s="1"/>
  <c r="AQ12" i="6" s="1"/>
  <c r="AM12" i="6"/>
  <c r="AM14" i="6"/>
  <c r="AL14" i="6"/>
  <c r="AP14" i="6" s="1"/>
  <c r="AQ14" i="6" s="1"/>
  <c r="AM18" i="6"/>
  <c r="AL18" i="6"/>
  <c r="AL22" i="6"/>
  <c r="AM22" i="6"/>
  <c r="AI9" i="6"/>
  <c r="AJ8" i="6" s="1"/>
  <c r="AP18" i="6" l="1"/>
  <c r="AQ18" i="6" s="1"/>
  <c r="AP22" i="6"/>
  <c r="AQ22" i="6" s="1"/>
  <c r="AM8" i="6"/>
  <c r="AM374" i="6" s="1"/>
  <c r="AL8" i="6"/>
  <c r="AP8" i="6" s="1"/>
  <c r="AQ8" i="6" s="1"/>
</calcChain>
</file>

<file path=xl/sharedStrings.xml><?xml version="1.0" encoding="utf-8"?>
<sst xmlns="http://schemas.openxmlformats.org/spreadsheetml/2006/main" count="7974" uniqueCount="1319">
  <si>
    <t>MAPA DE RIESGOS DE GESTIÓN</t>
  </si>
  <si>
    <t>Identificación Riesgo Inherente</t>
  </si>
  <si>
    <t>No.</t>
  </si>
  <si>
    <t>Subproceso</t>
  </si>
  <si>
    <r>
      <t xml:space="preserve">Impacto
</t>
    </r>
    <r>
      <rPr>
        <sz val="11"/>
        <color theme="1"/>
        <rFont val="Arial"/>
        <family val="2"/>
      </rPr>
      <t>¿Qué?</t>
    </r>
  </si>
  <si>
    <r>
      <t xml:space="preserve">Causa Inmediata
</t>
    </r>
    <r>
      <rPr>
        <sz val="11"/>
        <color theme="1"/>
        <rFont val="Arial"/>
        <family val="2"/>
      </rPr>
      <t>¿Cómo?</t>
    </r>
  </si>
  <si>
    <r>
      <t xml:space="preserve">Causa Raíz
</t>
    </r>
    <r>
      <rPr>
        <sz val="11"/>
        <color theme="1"/>
        <rFont val="Arial"/>
        <family val="2"/>
      </rPr>
      <t>¿Por qué?</t>
    </r>
  </si>
  <si>
    <t>Descripción del Riesgo</t>
  </si>
  <si>
    <t>Clasificación del Riesgo</t>
  </si>
  <si>
    <t>Frecuencia con la Cual se Realiza la Actividad</t>
  </si>
  <si>
    <t>Probabilidad Inherente</t>
  </si>
  <si>
    <t>Porcentaje</t>
  </si>
  <si>
    <t>Impacto Inherente</t>
  </si>
  <si>
    <t>Zona de Riesgo</t>
  </si>
  <si>
    <t>No. Control</t>
  </si>
  <si>
    <t>Descripción del Control</t>
  </si>
  <si>
    <t>Afectación</t>
  </si>
  <si>
    <t>Atributos</t>
  </si>
  <si>
    <t>Riesgo</t>
  </si>
  <si>
    <t>Probabilidad e Impacto Inherentes</t>
  </si>
  <si>
    <t>Valoración de Controles</t>
  </si>
  <si>
    <t>Probabilidad Residual</t>
  </si>
  <si>
    <t>Probabilidad Residual Final</t>
  </si>
  <si>
    <t>%</t>
  </si>
  <si>
    <t>Impacto Residual Final</t>
  </si>
  <si>
    <t>Zona de Riesgo Final</t>
  </si>
  <si>
    <t>Tratamiento</t>
  </si>
  <si>
    <t>Acción</t>
  </si>
  <si>
    <t>Responsable</t>
  </si>
  <si>
    <t>Fecha de aprobación</t>
  </si>
  <si>
    <t>Fecha de Inicio</t>
  </si>
  <si>
    <t xml:space="preserve">Fecha Final </t>
  </si>
  <si>
    <t>Seguimiento</t>
  </si>
  <si>
    <t>Resultados</t>
  </si>
  <si>
    <t>Estado</t>
  </si>
  <si>
    <t>Probabilidad</t>
  </si>
  <si>
    <t>Impacto</t>
  </si>
  <si>
    <t>Tipo</t>
  </si>
  <si>
    <t>Implementación</t>
  </si>
  <si>
    <t>Calificación</t>
  </si>
  <si>
    <t>Documentación</t>
  </si>
  <si>
    <t>Frecuencia</t>
  </si>
  <si>
    <t>Evidencia</t>
  </si>
  <si>
    <t>GESTIÓN DE DIRECCIONAMIENTO ESTRATÉGICO Y PLANEACIÓN</t>
  </si>
  <si>
    <t>GESTIÓN INTEGRAL DE RIESGOS</t>
  </si>
  <si>
    <t>Análisis del Riesgo Inherente</t>
  </si>
  <si>
    <t>Valoración del Riesgo Controles</t>
  </si>
  <si>
    <t>Análisis Riesgo Residual
(Probabilidad e Impacto Residual)</t>
  </si>
  <si>
    <t>Evaluación del Riesgo Final
(Riesgo Residual)</t>
  </si>
  <si>
    <t>Plan de Acción</t>
  </si>
  <si>
    <t>Alta</t>
  </si>
  <si>
    <t>Moderado</t>
  </si>
  <si>
    <t>Control No.1
Preventivo
(Probabilidad)</t>
  </si>
  <si>
    <t>Preventivo</t>
  </si>
  <si>
    <t>Manual</t>
  </si>
  <si>
    <t>Documentado</t>
  </si>
  <si>
    <t>Continua</t>
  </si>
  <si>
    <t>Con Registro</t>
  </si>
  <si>
    <t>Baja</t>
  </si>
  <si>
    <t>Reducir</t>
  </si>
  <si>
    <t>Control No.2
Preventivo
(Probabilidad)</t>
  </si>
  <si>
    <t>Media</t>
  </si>
  <si>
    <t>Mayor</t>
  </si>
  <si>
    <t>Automatico</t>
  </si>
  <si>
    <t>Muy Baja</t>
  </si>
  <si>
    <t>Leve</t>
  </si>
  <si>
    <t>Muy Alta</t>
  </si>
  <si>
    <t>Correctivo</t>
  </si>
  <si>
    <t>Control No.2
Correctivo
(Impacto)</t>
  </si>
  <si>
    <t>Control No.2
Dectetivo
(Probabilidad)</t>
  </si>
  <si>
    <t>Detectivo</t>
  </si>
  <si>
    <t>Proceso</t>
  </si>
  <si>
    <t>Misionales</t>
  </si>
  <si>
    <t>Urgencias</t>
  </si>
  <si>
    <t>SASER</t>
  </si>
  <si>
    <t>Apoyo</t>
  </si>
  <si>
    <t>SST</t>
  </si>
  <si>
    <t>Presupuesto</t>
  </si>
  <si>
    <t>Contabilidad</t>
  </si>
  <si>
    <t>Facturación</t>
  </si>
  <si>
    <t>Tesorería</t>
  </si>
  <si>
    <t>Contratación</t>
  </si>
  <si>
    <t>Político</t>
  </si>
  <si>
    <t>Procesos</t>
  </si>
  <si>
    <t>Coaliciones</t>
  </si>
  <si>
    <t>Reformas</t>
  </si>
  <si>
    <t>Credibilidad</t>
  </si>
  <si>
    <t>Social</t>
  </si>
  <si>
    <t>Desplazamiento</t>
  </si>
  <si>
    <t>Soborno</t>
  </si>
  <si>
    <t>Corrupción</t>
  </si>
  <si>
    <t>Seguridad</t>
  </si>
  <si>
    <t>SGSST</t>
  </si>
  <si>
    <t>Cultural</t>
  </si>
  <si>
    <t>Diversidad</t>
  </si>
  <si>
    <t>Tecnología</t>
  </si>
  <si>
    <t>Acceso</t>
  </si>
  <si>
    <t>Participación</t>
  </si>
  <si>
    <t>Conectividad</t>
  </si>
  <si>
    <t>Protección</t>
  </si>
  <si>
    <t>Destrucción</t>
  </si>
  <si>
    <t>Conservación</t>
  </si>
  <si>
    <t>Disponibilidad</t>
  </si>
  <si>
    <t>Preservación</t>
  </si>
  <si>
    <t>Económico</t>
  </si>
  <si>
    <t>Inflación.</t>
  </si>
  <si>
    <t>Infraestructura</t>
  </si>
  <si>
    <t>Pandemias.</t>
  </si>
  <si>
    <t>Globalización.</t>
  </si>
  <si>
    <t>Inestabilidad.</t>
  </si>
  <si>
    <t>Deuda</t>
  </si>
  <si>
    <t>Desempleo.</t>
  </si>
  <si>
    <t>Financiero</t>
  </si>
  <si>
    <t>Recaudo</t>
  </si>
  <si>
    <t>Categorización</t>
  </si>
  <si>
    <t>Tributos</t>
  </si>
  <si>
    <t>Crédito</t>
  </si>
  <si>
    <t>Ambiental</t>
  </si>
  <si>
    <t>Reestructuración</t>
  </si>
  <si>
    <t>Deforestación</t>
  </si>
  <si>
    <t>Legal</t>
  </si>
  <si>
    <t>Cambios</t>
  </si>
  <si>
    <t>Confianza</t>
  </si>
  <si>
    <t>Desconocimiento</t>
  </si>
  <si>
    <t>Ausencia</t>
  </si>
  <si>
    <t>Beneficio</t>
  </si>
  <si>
    <t>Aplicabilidad</t>
  </si>
  <si>
    <t>Tramité</t>
  </si>
  <si>
    <t>Menor</t>
  </si>
  <si>
    <t>Aleatoria</t>
  </si>
  <si>
    <t>Cálculos Requeridos</t>
  </si>
  <si>
    <t>Catastrófico</t>
  </si>
  <si>
    <t>Estratégicos</t>
  </si>
  <si>
    <t>Odontología</t>
  </si>
  <si>
    <t>Narcotráfico</t>
  </si>
  <si>
    <t>Vacunación</t>
  </si>
  <si>
    <t>Regalías</t>
  </si>
  <si>
    <t>Macro proceso</t>
  </si>
  <si>
    <t>UBAS</t>
  </si>
  <si>
    <t>Reputacional</t>
  </si>
  <si>
    <t>Direccionamiento_estratégico</t>
  </si>
  <si>
    <t>Gestión_de_Mejora_Continua</t>
  </si>
  <si>
    <t>Control_Interno</t>
  </si>
  <si>
    <t>Atención_Ambulatoria</t>
  </si>
  <si>
    <t>Atención_Inmediata</t>
  </si>
  <si>
    <t>Atención_Diagnostica_y_Complementación_Terapéutica</t>
  </si>
  <si>
    <t>Atención_Hospitalaria</t>
  </si>
  <si>
    <t>Promoción_y_mantenimiento_de_la_salud</t>
  </si>
  <si>
    <t>Información_y_Atención_Al_Usuario</t>
  </si>
  <si>
    <t>Talento_Humano</t>
  </si>
  <si>
    <t>_Gerencia_de_Ambiente_Físico</t>
  </si>
  <si>
    <t>Gestión_Financiera</t>
  </si>
  <si>
    <t>Gestión_De_Contratación</t>
  </si>
  <si>
    <t>Macro_Proceso</t>
  </si>
  <si>
    <t>Frecuencias_Probabilidad</t>
  </si>
  <si>
    <t>Clasificación_del_Riesgo</t>
  </si>
  <si>
    <t>Factores_Externos</t>
  </si>
  <si>
    <t>Descripción_(Clasificación_del_Riesgo)</t>
  </si>
  <si>
    <t>Factores_Internos</t>
  </si>
  <si>
    <t>Planeación_y_Gerencia</t>
  </si>
  <si>
    <t>Máximo_2_Veces_por_Año</t>
  </si>
  <si>
    <t>Ejecución_y_administración_de_procesos</t>
  </si>
  <si>
    <t>Cambio_de_Gobierno</t>
  </si>
  <si>
    <t>Falta_de_procedimientos</t>
  </si>
  <si>
    <t>Gestión_de_Proyectos</t>
  </si>
  <si>
    <t>3_a_24_veces_por_año</t>
  </si>
  <si>
    <t>Fraude_externo</t>
  </si>
  <si>
    <t>Políticas_Públicas</t>
  </si>
  <si>
    <t>Errores_de_grabación,_autorización</t>
  </si>
  <si>
    <t>Sin_Documentar</t>
  </si>
  <si>
    <t>Gestión_Jurídica</t>
  </si>
  <si>
    <t>24_a_500_veces_por_año</t>
  </si>
  <si>
    <t>Fraude_interno</t>
  </si>
  <si>
    <t>Decisiones_Gobernantes</t>
  </si>
  <si>
    <t>Mapa_de_procesos_desactualizado</t>
  </si>
  <si>
    <t>Gestión_Segura</t>
  </si>
  <si>
    <t>500_a_5000_veces_por_año</t>
  </si>
  <si>
    <t>Fallas_tecnológicas</t>
  </si>
  <si>
    <t>Falta_de_capacitación</t>
  </si>
  <si>
    <t>Auditorias_de_Calidad</t>
  </si>
  <si>
    <t>mas_de_5000_Veces_por_año</t>
  </si>
  <si>
    <t>Relaciones_laborales</t>
  </si>
  <si>
    <t>Falta_de_documentos_asociados</t>
  </si>
  <si>
    <t>Medición_y_Mejora</t>
  </si>
  <si>
    <t>Usuarios,_productos_y_prácticas</t>
  </si>
  <si>
    <t>Asignación_de_responsables</t>
  </si>
  <si>
    <t>Referenciación_Comparativa</t>
  </si>
  <si>
    <t>Daños_a_activos_fijos_/__eventos_externos</t>
  </si>
  <si>
    <t>Gestión_del_conocimiento</t>
  </si>
  <si>
    <t>Expansión_Demográfica</t>
  </si>
  <si>
    <t>Comportamientos_no_éticos_de_los_empleados</t>
  </si>
  <si>
    <t>Consulta_Externa</t>
  </si>
  <si>
    <t>Conflicto_Armado</t>
  </si>
  <si>
    <t>Carga_Laboral</t>
  </si>
  <si>
    <t>Transporte_asistencial</t>
  </si>
  <si>
    <t>Población_Flotante</t>
  </si>
  <si>
    <t>Evaluación_del_Desempeño_Laboral</t>
  </si>
  <si>
    <t>Atención_del_Parto</t>
  </si>
  <si>
    <t>Salud_pública</t>
  </si>
  <si>
    <t>Servicio_farmacéutico</t>
  </si>
  <si>
    <t>Daño_de_equipos</t>
  </si>
  <si>
    <t>Imágenes_Diagnosticas</t>
  </si>
  <si>
    <t>Confidencialidad_de_la_información</t>
  </si>
  <si>
    <t>Laboratorio_y_toma_de_muestras</t>
  </si>
  <si>
    <t>Errores_en_software_y_hardware</t>
  </si>
  <si>
    <t>Falta_de_mantenimiento</t>
  </si>
  <si>
    <t>Rutas_integrales_y_ciclos_de_vida</t>
  </si>
  <si>
    <t>Materno_Perinatal</t>
  </si>
  <si>
    <t>Uso_inadecuado</t>
  </si>
  <si>
    <t>Vigilancia_en_salud_Publica</t>
  </si>
  <si>
    <t>Inventarios_de_bienes</t>
  </si>
  <si>
    <t>Falta_de_mantenimiento_instalaciones</t>
  </si>
  <si>
    <t>Unidad_Móvil</t>
  </si>
  <si>
    <t>Incendios,_Inundaciones,_Derrumbes</t>
  </si>
  <si>
    <t>Falta_de_señalización_y_demarcación_de_áreas</t>
  </si>
  <si>
    <t>Gestión_Integral_del_TH</t>
  </si>
  <si>
    <t>Espacios_inadecuados</t>
  </si>
  <si>
    <t>Docencia_-_Servicio</t>
  </si>
  <si>
    <t>Planos_estructura_de_la_empresa</t>
  </si>
  <si>
    <t>Recorte_Transferencias</t>
  </si>
  <si>
    <t>Recursos_Financieros</t>
  </si>
  <si>
    <t>Falta_de_planificación_presupuestal</t>
  </si>
  <si>
    <t>Unidad_de_Control_Disciplinario_Interno</t>
  </si>
  <si>
    <t>Recortes_de_recursos_financieros</t>
  </si>
  <si>
    <t>Gestión_de_Insumos_y_Suministros</t>
  </si>
  <si>
    <t>Mala_distribución_</t>
  </si>
  <si>
    <t>Gestión_de_infraestructura_física</t>
  </si>
  <si>
    <t>Falta_de_pólizas_manejo_de_los_recursos_</t>
  </si>
  <si>
    <t>Gestión_Ambiental</t>
  </si>
  <si>
    <t>Disminución_del_recaudo</t>
  </si>
  <si>
    <t>Plan_de_Emergencias_y_Desastres_Internos_y_Externos</t>
  </si>
  <si>
    <t>Seguridad_y_Vigilancia</t>
  </si>
  <si>
    <t>Emisiones_Atmosféricas</t>
  </si>
  <si>
    <t>Estructura_Organizacional</t>
  </si>
  <si>
    <t>Ajustes_a_la_estructura_organizacional</t>
  </si>
  <si>
    <t>Gestión_de_Tecnologías_de_la_Información</t>
  </si>
  <si>
    <t>Generación_de_Ruido</t>
  </si>
  <si>
    <t>Formulación_del_manual_de_funciones</t>
  </si>
  <si>
    <t>Gestión_Documental_</t>
  </si>
  <si>
    <t>Generación_Residuos_Peligrosos</t>
  </si>
  <si>
    <t>Estudio_financiero_planta_de_personal</t>
  </si>
  <si>
    <t>Comunicaciones_y_Prensa</t>
  </si>
  <si>
    <t>Derrame_de_Sustancias</t>
  </si>
  <si>
    <t>Estudio_de_cargas_laborales</t>
  </si>
  <si>
    <t>Gestión_de_Equipos_Biomédicos</t>
  </si>
  <si>
    <t>Vertimientos_de_Aguas_Residuales</t>
  </si>
  <si>
    <t>Gestión_de_Equipos_industriales</t>
  </si>
  <si>
    <t>Plantas_temporales</t>
  </si>
  <si>
    <t>Direccionamiento_Estratégico</t>
  </si>
  <si>
    <t>Compromiso_institucional</t>
  </si>
  <si>
    <t>Impacto_¿Qué?</t>
  </si>
  <si>
    <t>Cartera_y_glosas</t>
  </si>
  <si>
    <t>Mala_gestión</t>
  </si>
  <si>
    <t>Implementación_de_políticas</t>
  </si>
  <si>
    <t>Financiero_y_Reputacional</t>
  </si>
  <si>
    <t>Gestión_Administrativa</t>
  </si>
  <si>
    <t>Evaluación_y_seguimiento_institucional</t>
  </si>
  <si>
    <t>Inestabilidad_Jurídica</t>
  </si>
  <si>
    <t>Operatividad_de_comités</t>
  </si>
  <si>
    <t>Tecnologías_Información_y_Comunicaciones</t>
  </si>
  <si>
    <t>Unidades_Basicas</t>
  </si>
  <si>
    <t>Causa Inmediata
¿Cómo?</t>
  </si>
  <si>
    <t>Sanción e inicio de procesos</t>
  </si>
  <si>
    <t>Subsistema</t>
  </si>
  <si>
    <t>Riesgo en Salud</t>
  </si>
  <si>
    <t>Riesgo Operacional</t>
  </si>
  <si>
    <t>Riesgo Actuarial</t>
  </si>
  <si>
    <t>Riesgo de Credito</t>
  </si>
  <si>
    <t>Riesgo de Liquidez</t>
  </si>
  <si>
    <t>Riesgo Mercado de Capitales</t>
  </si>
  <si>
    <t>Riesgo de Grupo</t>
  </si>
  <si>
    <t>Riesgo de Sarlaft</t>
  </si>
  <si>
    <t>Riesgo de SICOF</t>
  </si>
  <si>
    <t>Riesgo Fiscal</t>
  </si>
  <si>
    <t>NIVEL DE PROBABILIDAD</t>
  </si>
  <si>
    <t>RANGO</t>
  </si>
  <si>
    <t>FRECUENCIA DE LA ACTIVIDAD</t>
  </si>
  <si>
    <t>PreventivoAutomatico</t>
  </si>
  <si>
    <t>PreventivoManual</t>
  </si>
  <si>
    <t>DetectivoAutomatico</t>
  </si>
  <si>
    <t>DetectivoManual</t>
  </si>
  <si>
    <t>CorrectivoAutomatico</t>
  </si>
  <si>
    <t>CorrectivoManual</t>
  </si>
  <si>
    <t>Sin registro</t>
  </si>
  <si>
    <t>Transferir</t>
  </si>
  <si>
    <t>Evitar</t>
  </si>
  <si>
    <t>Bimensual</t>
  </si>
  <si>
    <t>Mensual</t>
  </si>
  <si>
    <t>Bimestral</t>
  </si>
  <si>
    <t>Trimestral</t>
  </si>
  <si>
    <t>Cuatrimestral</t>
  </si>
  <si>
    <t>Semestral</t>
  </si>
  <si>
    <t>Anual</t>
  </si>
  <si>
    <t>Cumplimiento Total</t>
  </si>
  <si>
    <t>Cumplimiento Parcial</t>
  </si>
  <si>
    <t>No Cumplido</t>
  </si>
  <si>
    <t>No Aplica</t>
  </si>
  <si>
    <t>Posibilidad</t>
  </si>
  <si>
    <t xml:space="preserve">C1: Preventivo </t>
  </si>
  <si>
    <t>C2: Preventivo</t>
  </si>
  <si>
    <t>C2: Correctivo</t>
  </si>
  <si>
    <t>Aceptar</t>
  </si>
  <si>
    <t>Factores</t>
  </si>
  <si>
    <t>Internos</t>
  </si>
  <si>
    <t>Externos</t>
  </si>
  <si>
    <t>Todos</t>
  </si>
  <si>
    <t>Indicador</t>
  </si>
  <si>
    <t>Total Riesgos Identificados</t>
  </si>
  <si>
    <t>Perfil de Riesgo Consolidado</t>
  </si>
  <si>
    <t>ESE IMSALUD</t>
  </si>
  <si>
    <t>Nivel de Riesgo Inherente</t>
  </si>
  <si>
    <t>Nivel de Riesgo Residual</t>
  </si>
  <si>
    <t>Nivel de riesgo Inherente</t>
  </si>
  <si>
    <t>Nivel de riesgo Residual</t>
  </si>
  <si>
    <t>Subsistemas</t>
  </si>
  <si>
    <t>Cant Riesgos</t>
  </si>
  <si>
    <t>Total</t>
  </si>
  <si>
    <t>De Cara al Paciente</t>
  </si>
  <si>
    <t>Aumento de morbi-mortalidad</t>
  </si>
  <si>
    <t>Desenlaces Clínicos no esperados</t>
  </si>
  <si>
    <t>Riesgo en Salud - Poblacionales</t>
  </si>
  <si>
    <t>Riesgo en Salud - Técnicos</t>
  </si>
  <si>
    <t>Riesgo en Salud - Individuales</t>
  </si>
  <si>
    <t>Desenlace Clínico no esperado</t>
  </si>
  <si>
    <t>Riesgo Seguridad Privacidad Informacion</t>
  </si>
  <si>
    <t>Incumplimiento del plan de gestión gerencial.</t>
  </si>
  <si>
    <t>Incumplimiento del plan de desarrollo institucional.</t>
  </si>
  <si>
    <t>No cumplimiento de los planes operativos anuales por procesos.</t>
  </si>
  <si>
    <t>No cumplimiento de las acciones para la implementación de políticas institucionales</t>
  </si>
  <si>
    <t>Incumplimiento del proceso de Rdc.</t>
  </si>
  <si>
    <t>Cumplimiento de requisitos</t>
  </si>
  <si>
    <t>Posibilidad de incumplimiento de los requisitos jurídicos, financieros y técnicos de los proyectos a estructurar por la ESE IMSALUD.</t>
  </si>
  <si>
    <t>Trazabilidad de los proyectos</t>
  </si>
  <si>
    <t>Posibilidad de incumplimiento de los proyectos establecidos por la ESE IMSALUD.</t>
  </si>
  <si>
    <t>Representación y defensa jurídica</t>
  </si>
  <si>
    <t>Posibilidad de una indebida representación y defensa en los procesos jurídicos en contra de la ESE IMSALUD.</t>
  </si>
  <si>
    <t>Respuestas extemporáneas a requerimientos jurídicos</t>
  </si>
  <si>
    <t>Posibilidad de respuestas extemporánea a los requerimientos judiciales, extrajudiciales, institucionales e interinstitucionales de competencia del proceso Gestión Jurídica.</t>
  </si>
  <si>
    <t>Vulneración de los derechos</t>
  </si>
  <si>
    <t>Posibilidad de vulnerar los derechos de los usuarios, familia y colaboradores durante el proceso de atención en salud.</t>
  </si>
  <si>
    <t>Proceso de habilitación</t>
  </si>
  <si>
    <t>Posibilidad de que la ESE IMSALUD, no cumpla con las condiciones mínimas de habilitación de acuerdo a la normatividad vigente.</t>
  </si>
  <si>
    <t>Plan anual de auditorías de calidad</t>
  </si>
  <si>
    <t>Posibilidad de que no se cumpla con el plan anual de auditorias de calidad propuesto para la vigencia.</t>
  </si>
  <si>
    <t>Planes de mejoramiento</t>
  </si>
  <si>
    <t>Posibilidad de que no se realice el seguimiento de los planes de mejoramiento como resultado de las auditorías de calidad de los diferentes sistemas de referencia.</t>
  </si>
  <si>
    <t>Implementación proceso de referenciación comparativa</t>
  </si>
  <si>
    <t>Entrada y la Salida de elementos de almacén por la perdida de comprobantes de salida y el indebido diligenciamiento de los comprobantes de entrega no debidamente firmados</t>
  </si>
  <si>
    <t>Posibilidad de inconsistencias en la entrada y salida de elementos al almacén de la ESE IMSALUD.</t>
  </si>
  <si>
    <t>Inventarios desactualizados por la no realización de inventarios mensuales según el cronograma.</t>
  </si>
  <si>
    <t>Posibilidad de desactualización del inventario del sistema TNS, con el inventario físico en bodega.</t>
  </si>
  <si>
    <t>Planes de mejora</t>
  </si>
  <si>
    <t>Posibilidad de incumplimiento a los planes de mejora realizados por calidad en el estándar de infraestructura según norma de habilitación</t>
  </si>
  <si>
    <t>Manejo Inadecuado Residuos Hospitalarios</t>
  </si>
  <si>
    <t>Posibilidad de Mala gestión interna de los residuos hospitalarios y similares en toda la red de atención de la E.S.E. IMSALUD</t>
  </si>
  <si>
    <t>Procedimientos de Limpieza y Desinfección</t>
  </si>
  <si>
    <t>Inadecuada aplicación de procedimientos de limpieza y desinfección en todos los centros de atención de salud de la E.S.E. IMSALUD.</t>
  </si>
  <si>
    <t>Plan de Emergencias y Desastres</t>
  </si>
  <si>
    <t>Posibilidad de la ocurrencia de eventos catastróficos por emergencias y desastres de la ESE IMSALUD</t>
  </si>
  <si>
    <t>Uso indebido o apropiación de bienes institucionales por la falta de realización de inventarios de activos fijos según el cronograma en las diferentes sedes y bodegas de la ESE IMSALUD</t>
  </si>
  <si>
    <t>Posibilidad de que un servidor público, colaborador o tercero se apropie, deje extraviar o use indebidamente los bienes o activos propiedad de la ESE IMSALUD, para beneficio propio o de un tercero.</t>
  </si>
  <si>
    <t>Incumplimiento de los requisitos habilitantes.</t>
  </si>
  <si>
    <t>Posibilidad de que no se de cumplimiento a los requisitos habilitantes dentro del proceso de contractual.</t>
  </si>
  <si>
    <t>Elaboración de los estudios previos sin el cumplimiento de los previsto en el manual de contratación.</t>
  </si>
  <si>
    <t>Posibilidad de seleccionar ofertas artificialmente bajas dentro del proceso contractual por parte de la ESE IMSALUD.</t>
  </si>
  <si>
    <t>Posibilidad de incumplimiento del contrato y el logro del objeto propuesto por parte del contratista o contratante.</t>
  </si>
  <si>
    <t xml:space="preserve">No actualización por falta de revisión de los formatos por parte de los lideres de procesos </t>
  </si>
  <si>
    <t>Posibilidad de desactualización e incorrecta implementación de los formatos asociados a los procesos del sistema de gestión de calidad</t>
  </si>
  <si>
    <t xml:space="preserve">Perdida de Recursos por Omisión de Registros </t>
  </si>
  <si>
    <t xml:space="preserve">Planes de mejoramiento e informes a los entes de control </t>
  </si>
  <si>
    <t xml:space="preserve">Perdida de recursos por sanciones por falta de control administrativo. </t>
  </si>
  <si>
    <t>Posibilidad de que no se gestione de manera oportuna el pago de servicios públicos de la red de la ESE IMSALUD.</t>
  </si>
  <si>
    <t>Vinculación contractual de EPS que ejerzan actividades ilícitas .
Vinculación del cliente con documentación falsa
Recepción de pagos en efectivos por parte del cliente</t>
  </si>
  <si>
    <t>Posibilidad de que la ESE sea usada como medio en actividades de lavado de activos, financiamiento del terrorismo y financiamiento de la proliferación de armas destrucción masiva,  por concepto de pagos a clientes</t>
  </si>
  <si>
    <t>No presentar los reportes obligatorios ante la SNS en los tiempos establecidos
No contar con un sistema de prevención de riesgos LA/FT/FPADM  y/o que no cumpla con los requisitos mínimos exigidos por la normatividad legal vigente 
Omisión en la ejecución de las medidas de control por parte de los responsables de la organización</t>
  </si>
  <si>
    <t>Posibilidad de incumplimiento de la normatividad legal vigente, con relación a LA/FT/FPDAM</t>
  </si>
  <si>
    <t>Trafico de Influencias</t>
  </si>
  <si>
    <t>Posibilidad de perdida reputacional y/o sanciones por recibir o solicitar cualquier dádiva o beneficio a nombre propio o de terceros con el fin celebrar un contrato.</t>
  </si>
  <si>
    <t>Vinculación de un proveedor vinculado con actividades de lavado de activos 
Vinculación de un proveedor que realizan actividades ilegales o criminales y/o  con antecedentes  disciplinarios, judiciales.
Vinculación de un proveedor relacionados con zonas de conflicto o actividades terroristas
Vinculación de un proveedor con información falsa.
pagos realizados a personas diferentes con los que se realiza el contrato.</t>
  </si>
  <si>
    <t>Posibilidad de que la ESE sea usada como medio en actividades de financiamiento del terrorismo y financiamiento de la proliferación de armas destrucción masiva,  por concepto de pagos y/o servicios a proveedores.</t>
  </si>
  <si>
    <t>Contratación de servicios tercerizados relacionados con LA/FT/FAPDM
 Personal externo que presta servicio dentro de IMSALUD, relacionados con actividades ilícitas
.Pagos de servicios tercerizados diferente al beneficiario inicial</t>
  </si>
  <si>
    <t>Posibilidad de ser usados como medio en actividades de financiamiento del terrorismo y financiamiento de la proliferación de armas destrucción masiva,  por concepto de pagos y/o servicios a outsourcing</t>
  </si>
  <si>
    <t>Vinculación contractual  con colaboradores que realizan actividades ilegales o criminales y/o  con antecedentes  disciplinarios, judiciales 
Contratación de colaboradores directos que, incluidos en listas restrictivas
Cooperación de colaboradores de IMSALUD con personas dedicadas a las actividades ilícitas destinadas al LA/FT/FAPDM
Vinculación contractual con contratistas  relacionados actividades ilícitas y/o en listas restrictivas.
Miembros de Junta Directiva, con antecedentes negativos y/o que se encuentran en proceso de investigación</t>
  </si>
  <si>
    <t xml:space="preserve">Posibilidad de vincular colaboradores  a IMSALUD que tengan relación con delitos financieros como lavado de activos, corrupción y/o actividades de financiación al terrorismo  </t>
  </si>
  <si>
    <t>Posibilidad de extemporaneidad en la presentación de los informes de ley a cargo de la oficina de Control Interno de la ESE IMSALUD.</t>
  </si>
  <si>
    <t>Posibilidad de incumplimiento de las auditorias programadas y aprobadas por el Comité Institucional de Coordinación de Control Interno para la vigencia.</t>
  </si>
  <si>
    <t xml:space="preserve">Posibilidad de omitir, alterar, modificar o manipular información del proceso de auditoría interna y/o informes de ley con el fin de favorecer a un servidor público, líder de proceso o a un tercero de la ESE IMSALUD. </t>
  </si>
  <si>
    <t xml:space="preserve">Error humano: Falta de apropiación en los protocolos y procedimientos del servicio farmacéutico relacionados con la semaforización y recepción técnica.
Error organizativo: Fallas en la gestión de inventarios
</t>
  </si>
  <si>
    <t xml:space="preserve">Posibilidad de afectación reputacional por investigaciones administrativas, fiscales y judiciales, así como requerimientos por caducidad de la tecnología biomédica  </t>
  </si>
  <si>
    <t>Error humano: Falta de apropiación de políticas institucionales</t>
  </si>
  <si>
    <t>Posibilidad de uso indebido de insumos y reactivos en la toma de muestras por parte del servicio de laboratorio clínico</t>
  </si>
  <si>
    <t>Error humano: Manipulación del sistema</t>
  </si>
  <si>
    <t>Posibilidad de manipular, omitir, alterar o eliminar información de los registros clínicos en beneficio propio o de terceros.</t>
  </si>
  <si>
    <t>Posibilidad de Generar incapacidades o licencias medicas sin pertinencia o sin el cumplimiento de requisitos para su expedición que beneficien a terceros</t>
  </si>
  <si>
    <t>Posibilidad de Uso inadecuado de usuarios y claves que afecten la seguridad de la información del software de historia clínica de la ESE IMSALUD.</t>
  </si>
  <si>
    <t>Error Humano: Sustracción de insumos</t>
  </si>
  <si>
    <t xml:space="preserve">Posibilidad de Sustracción no autorizada de insumos y de reactivos de laboratorio clínico   </t>
  </si>
  <si>
    <t>Desconocimiento por parte del personal medico y /o de enfermería</t>
  </si>
  <si>
    <t>Posibilidad de perdida o daño de los equipos utilizados por cada IPS, para la prestación de los servicios por parte de la ESE Imsalud</t>
  </si>
  <si>
    <t>Incumplimiento de la oferta de servicios</t>
  </si>
  <si>
    <t>Posibilidad de no cumplir con la oferta de servicios por parte de la ESE Imsalud</t>
  </si>
  <si>
    <t>Posibilidad del uso inadecuado de los insumos y medicamentos requeridos por las IPS, para la prestación de los servicios</t>
  </si>
  <si>
    <t>Incumplimiento actividades personal asignado</t>
  </si>
  <si>
    <t>Posibilidad de incumplimiento de las actividades desarrolladas por el personal asignado a cada IPS</t>
  </si>
  <si>
    <t>Posibilidad de recibir o solicitar cualquier dádiva o beneficio a nombre propio o de terceros con el fin asegurar la prestación del servicio.</t>
  </si>
  <si>
    <t>Posibilidad de incurrir en sanciones por vincular servidores públicos y/o colaboradores a la Empresa Social del Estado IMSALUD, sin el lleno de requisitos establecidos por la normatividad vigente.</t>
  </si>
  <si>
    <t>Registro de novedades de nomina</t>
  </si>
  <si>
    <t>Posibilidad de que no se registren las novedades de la nomina oportunamente.</t>
  </si>
  <si>
    <t>Liquidación errónea de la nomina</t>
  </si>
  <si>
    <t>Posibilidad de liquidación errónea del proceso de nomina por parte de la ESE IMSALUD.</t>
  </si>
  <si>
    <t>Medición de clima laboral</t>
  </si>
  <si>
    <t>Posibilidad de no realizar la medición de clima laboral acorde a la normatividad vigente</t>
  </si>
  <si>
    <t>Incumplimiento planes de gestión estratégica de talento humano</t>
  </si>
  <si>
    <t>Posibilidad de incumplir las acciones establecidas en los planes de gestión estratégica del talento humano adoptados por la ESE IMSALUD.</t>
  </si>
  <si>
    <t>Aplicabilidad de la evaluación de desempeño laboral</t>
  </si>
  <si>
    <t xml:space="preserve">Posibilidad de incumplir con la evaluaciones de desempeño laboral aplicada a los empleados con derechos de carrera administrativa de la ESE IMSALUD </t>
  </si>
  <si>
    <t>Cobro incapacidades laborales</t>
  </si>
  <si>
    <t>Posibilidad de que el recobro de incapacidades no tenga la continuidad interna dentro de la ESE IMSALUD</t>
  </si>
  <si>
    <t>Inexistencia de Procedimientos.  
Inexistencia de mapa de mapa de conocimientos.</t>
  </si>
  <si>
    <t>Posibilidad de fuga de capital intelectual</t>
  </si>
  <si>
    <t xml:space="preserve">Incumplimiento al término establecido de los quince (15) días para el análisis de las quejas presentadas contra los Servidores Públicos de la Entidad, con el fin de apertura o no investigaciones disciplinarias por los hechos dados a conocer.  </t>
  </si>
  <si>
    <t xml:space="preserve">Posibilidad de afectación reputacional por no dar estricto cumplimiento al términos de 15 días para el análisis de las quejas presentadas con el fin de apertura o no investigaciones </t>
  </si>
  <si>
    <t>Pérdida de credibilidad en la institucionalidad por impunidad en las decisiones que se profieran.</t>
  </si>
  <si>
    <t xml:space="preserve">Posibilidad de afectación reputacional por recibir o solicitar dadivas en beneficio propio o de un tercero durante el desarrollo de la Etapa Instructiva de la Investigación Disciplinaria, con el fin de favorecer al presunto Implicado. </t>
  </si>
  <si>
    <t>Incumplimiento en el saneamiento de aportes patronales</t>
  </si>
  <si>
    <t>Posibilidad de no analizar deudas reales o presuntas emanadas de los fondos de pensiones.</t>
  </si>
  <si>
    <t>Incumplimiento actividades proceso practica formativa</t>
  </si>
  <si>
    <t>Posibilidad de que el docente evada o no cumpla con sus obligaciones en el escenario formativo durante la supervisión permanente de las prácticas</t>
  </si>
  <si>
    <t>Infraestructura inadecuada proceso práctica formativa</t>
  </si>
  <si>
    <t>Posibilidad de incumplimiento de acuerdo al plan de trabajo que presentan las Instituciones educativas para ser ejecutadas en los escenarios de prácticas (número de estudiantes por servicio o área de atención)</t>
  </si>
  <si>
    <t>Incumplimiento de la afiliación de los estudiantes a la ARL</t>
  </si>
  <si>
    <t>Posibilidad de que las Instituciones Educativas no realicen el trámite pertinente de la afiliación de los estudiantes a la ARL de acuerdo al decreto 055  de 2015.</t>
  </si>
  <si>
    <t>Incumplimiento de la afiliación a la ARL de los servidores públicos, Agremiados y contratistas.</t>
  </si>
  <si>
    <t>Posibilidad de no afiliación de los funcionarios/colaboradores de la ESE IMSALUD, a la Administradora de Riesgos Laborales</t>
  </si>
  <si>
    <t>Diversidad de criterios en cuanto a interpretación de la norma</t>
  </si>
  <si>
    <t>Posibilidad de incumplimiento por la ESE IMSALUD, a la normatividad vigente de Seguridad y Salud en el Trabajo</t>
  </si>
  <si>
    <t>Perdida capacidad laboral servidores públicos o colaboradores</t>
  </si>
  <si>
    <t>Posibilidad de que las medidas para mitigar las enfermedades laborales de los servidores públicos o colaboradores de la E. S. E. IMSALUD no sean eficaces.</t>
  </si>
  <si>
    <t>Vinculación contractual  con colaboradores que realizan actividades ilegales o criminales y/o  con antecedentes  disciplinarios, judiciales 
Contratación de colaboradores directos, incluidos en listas restrictivas
Vinculación contractual con contratistas  relacionados actividades ilícitas y/o en listas restrictivas.</t>
  </si>
  <si>
    <t>Incumplimiento Plan de Mantenimiento</t>
  </si>
  <si>
    <t>Fallas en Equipos</t>
  </si>
  <si>
    <t>Posibilidad de que los equipos industriales de la empresa presenten fallas.</t>
  </si>
  <si>
    <t>Acceso no autorizado</t>
  </si>
  <si>
    <t>Posibilidad de perdida, manipulación, ocultamiento, alteración o destrucción de información producida por los sistemas de información de la ESE IMSALUD.</t>
  </si>
  <si>
    <t xml:space="preserve">
Falta de conciencia acerca de la seguridad
Ausencia de copias de respaldo
Gestión deficiente de las contraseñas</t>
  </si>
  <si>
    <t xml:space="preserve">Posibilidad de pérdida de Confidencialidad, Disponibilidad, e Integridad de las cuentas de correo electrónico debido a presencia de Software malicioso (malware, troyanos, secuestradores de información) </t>
  </si>
  <si>
    <t>Acceso no autorizados
Falta de control de préstamos de documentación
Condiciones inadecuadas de almacenamiento y/o resguardo</t>
  </si>
  <si>
    <t>Posibilidad de pérdida de la confidencialidad, integridad y disponibilidad de la información física (de historias clínicas de pacientes, tramites de comunicados y peticiones del público) debido a accesos no autorizados, falta de control de acceso, eliminación no controlada de información, daño o pérdida de información</t>
  </si>
  <si>
    <t>Respuestas PQRSDF</t>
  </si>
  <si>
    <t>Posibilidad de incurrir en sanciones por inoportunidad en tiempos de respuesta  emitidas en relación a las PQRSDF, recibidas y tramitadas por la ESE IMSALUD.</t>
  </si>
  <si>
    <t>Relación Usuarios Empresa</t>
  </si>
  <si>
    <t>Posibilidad de no permitir que los usuarios tengan relación directa o indirecta con la empresa.</t>
  </si>
  <si>
    <t>Ocultamiento de Información</t>
  </si>
  <si>
    <t>Posibilidad de afectación a la imagen y/o reputación institucional por ocultamiento de información de los resultados de gestión por concentración de autoridad o exceso de poder por parte de la línea estratégica y segunda línea de defensa de la ESE IMSALUD.</t>
  </si>
  <si>
    <t>Estado de liquidez de la empresa</t>
  </si>
  <si>
    <t xml:space="preserve">Posibilidad que la ESE IMSALUD, no cuente con recursos líquidos para cumplir con sus obligaciones de pago tanto en el corto (riesgo inminente) como en el mediano y largo plazo (riesgo latente).
</t>
  </si>
  <si>
    <t>Inadecuado software la dependencia</t>
  </si>
  <si>
    <t>Posibilidad que el software de presupuesto no satisfagan los actuales requerimientos de la dependencia en cuanto a generación de informes.</t>
  </si>
  <si>
    <t>Estados Financieros</t>
  </si>
  <si>
    <t>Posibilidad de emitir estados financieros erróneos con estándares distintos a los exigidos por los entes de control.</t>
  </si>
  <si>
    <t>Registros Contables</t>
  </si>
  <si>
    <t>Realizar registros contables sin los respectivos soportes y documentación correspondiente.</t>
  </si>
  <si>
    <t>Pagos sin requisitos</t>
  </si>
  <si>
    <t>Posibilidad de realizar pagos sin el cumplimiento de requisitos o lineamientos establecidos por la empresa</t>
  </si>
  <si>
    <t>Uso Indebido de poder</t>
  </si>
  <si>
    <t>Posibilidad de perdida, uso indebido o malversación de los recursos financieros de la ESE IMSALUD.</t>
  </si>
  <si>
    <t>Incumplimiento de Requisitos</t>
  </si>
  <si>
    <t>Posibilidad de sanción por incumplimiento de requisitos establecidos en la norma en cuanto a la implementación  y mantenimiento del Sistema de Gestión de Calidad SGC y Sistema Obligatorio de Garantía de la Calidad en Salud SOGCS de la ESE IMSALUD</t>
  </si>
  <si>
    <t>Seguimiento trimestral para verificar el avance en el cumplimiento de los indicadores establecidos en el plan de gestión gerencial, a cargo del profesional de apoyo de planeación y calidad de la ESE IMSALUD (Informe ejecutivo).</t>
  </si>
  <si>
    <t>Orientación a los responsables del aseguramiento del cumplimiento de los indicadores del plan de gestión gerencial (primera línea de defensa), a cargo del profesional de apoyo de planeación y calidad de la ESE IMSALUD (acta de seguimiento).</t>
  </si>
  <si>
    <t>Seguimiento trimestral para verificar el avance en el cumplimiento de metas establecidas en el plan de desarrollo institucional, a cargo del profesional de apoyo de planeación y calidad de la ESE IMSALUD (Informe ejecutivo).</t>
  </si>
  <si>
    <t>Orientación a los responsables del aseguramiento del cumplimiento de las metas establecidas en plan de desarrollo institucional (primera línea de defensa), a cargo del profesional de apoyo de planeación y calidad de la ESE IMSALUD (acta de seguimiento).</t>
  </si>
  <si>
    <t>Seguimiento trimestral para verificar el avance en el cumplimiento de las acciones establecidas en planes operativos anuales por cada proceso, a cargo del profesional de apoyo de planeación y calidad de la ESE IMSALUD (Informe ejecutivo).</t>
  </si>
  <si>
    <t>Seguimiento por parte de la Oficina de Control Interno (tercera línea de defensa), basado en el informe de avance reportado por el profesional de apoyo de planeación y calidad (segunda línea de defensa) (informe ejecutivo y evidencias reportadas)</t>
  </si>
  <si>
    <t xml:space="preserve">Seguimiento semestral a las acciones establecidas en la vigencia por parte de los responsables de las políticas institucionales, a cargo del profesional apoyo a la implementación del modelo integrado de planeación y gestión (matriz de seguimiento políticas institucionales).  </t>
  </si>
  <si>
    <t>Seguimiento por parte de la Oficina de Control Interno (tercera línea de defensa), basado en el informe de avance reportado por el profesional de apoyo en la implementación del modelo integrado de planeación y gestión (informe ejecutivo y evidencias reportadas).</t>
  </si>
  <si>
    <t>Aplicación del autodiagnóstico establecido dentro del modelo integrado de planeación y gestión MIPG, a cargo del profesional de apoyo de Planeación y Calidad (Autodiagnóstico MIPG)</t>
  </si>
  <si>
    <t>Elaboración e implementación del plan de trabajo para la audiencia de rendición de cuentas, a cargo del profesional de apoyo de Planeación y Calidad (Plan de trabajo Rdc)</t>
  </si>
  <si>
    <t>Estructuración de proyectos incluyendo la totalidad de requisitos normativos exigidos por las entidades gubernamentales y/o no gubernamentales.</t>
  </si>
  <si>
    <t>Proyectos estructurados y presentados por la ESE IMSALUD ante entidades gubernamentales y/o no gubernamentales, aprobados con cumplimiento de requisitos.</t>
  </si>
  <si>
    <t>Seguimiento a la trazabilidad de los proyectos establecidos por la ESE IMSALUD, a cargo de la profesional de apoyo de planeación (Sistema de Información ALMERA).</t>
  </si>
  <si>
    <t>Seguimiento a la ejecución de los proyectos establecidos por la ESE IMSALUD,  (Informes de ejecución - interventor)</t>
  </si>
  <si>
    <t>Aplicabilidad del procedimiento contestación de demandas y representación judicial, asesores externos (procedimientos SGC)</t>
  </si>
  <si>
    <t>Informe de reportes de Litigiosidad ante el comité de conciliación y el SIHO, a cargo del asesor externo (Actas de Comité - SIHO)</t>
  </si>
  <si>
    <t>Aplicabilidad del procedimiento de respuestas a peticiones, a cargo del asesor externo (procedimientos SGC)</t>
  </si>
  <si>
    <t>Aplicabilidad del cuadro de control parametrizado, a cargo del asistente jurídico (Cuadro Control SGC)</t>
  </si>
  <si>
    <t>Aplicabilidad de la Política Institucional de Humanización, a cargo del referente de humanización (DEP-PC-21)</t>
  </si>
  <si>
    <t>Medición de la satisfacción de los grupos valor con el propósito de conocer la percepción de la atención humanizada, a cargo del referente de humanización</t>
  </si>
  <si>
    <t>Verificación del cumplimiento de las condiciones mínimas de habilitación, a cargo del auditor de calidad (lista de chequeo)</t>
  </si>
  <si>
    <t>Informe ejecutivo de auditoría interna de verificación condiciones de habilitación, a cargo del auditor de calidad y Asesor de Planeación y Calidad (Informe Ejecutivo).</t>
  </si>
  <si>
    <t>Plan anual de auditoría adoptado en la vigencia, a cargo del Auditor de Calidad (Plan Anual de Auditoría)</t>
  </si>
  <si>
    <t>Seguimiento al cumplimiento de las actividades establecidas en el plan de anual de auditoria, a través del cronograma de auditoría, a cargo del Auditor de Calidad y Líderes de Procesos Auditados (Plan Anual - Cronograma)</t>
  </si>
  <si>
    <t>Visitas de verificación de cumplimiento del plan de mejoramiento suscrito como resultado del proceso de auditoría, a cargo del Auditor de Calidad (Plan de Mejoramiento)</t>
  </si>
  <si>
    <t>Reportes de seguimiento al cumplimiento de la acciones establecidas en el plan de mejoramiento, a cargo del Auditor de Calidad (Informe Ejecutivo - Correo Institucional)</t>
  </si>
  <si>
    <t>Ejecución del Plan de acción de lecciones aprendidas como resultado del proceso de referenciación comparativa, a cargo del Asesor de Planeación y Calidad (Informe Ejecutivo)</t>
  </si>
  <si>
    <t>Seguimiento al cumplimiento del plan de acción de lecciones aprendidas como resultado del proceso de referenciación comparativa, a cargo del Asesor de Planeación y Calidad (plan de mejoramiento)</t>
  </si>
  <si>
    <t>Verificación física de los elementos que ingresan al Almacén a cargo del Almacenista General</t>
  </si>
  <si>
    <t xml:space="preserve">Alistamiento y verificación física de los elementos de entrega a cargo del Almacenista General y personal de Apoyo. </t>
  </si>
  <si>
    <t>Realizar verificación del inventario físico de manera mensual según el cronograma establecido  por parte del almacenista y personal de apoyo</t>
  </si>
  <si>
    <t>Ingreso al sistema de información de los elementos sobrantes y faltantes, a cargo de la secretaria de almacén y almacenista (nota de inventario).</t>
  </si>
  <si>
    <t xml:space="preserve">Realización del informe del análisis del plan de mejora recomendado por parte de calidad </t>
  </si>
  <si>
    <t>Verificación del plan de mejora ya sea por ejecución o por concepto recomendado por el personal de Gestión de Ambiente Físico</t>
  </si>
  <si>
    <t>Capacitación en manuales y protocolos medidas de manejo de residuos hospitalarios establecidos en el PGIRHS a toda la red de centros de atención de la E.S.E. IMSALUD.</t>
  </si>
  <si>
    <t>Visita de inspección y verificación a la segregación de residuos  a cada uno de los centros de atención de la red prestadora de servicios de la E.S.E. IMSALUD.</t>
  </si>
  <si>
    <t>Capacitación en manuales y protocolos institucionales para la limpieza y desinfección de áreas al personal de servicios generales de toda la red de atención de la E.S.E. IMSALUD.</t>
  </si>
  <si>
    <t>Visita de inspección y verificación de la limpieza y desinfección de áreas a cada uno de los centros de atención de la red prestadora de servicios de la E.S.E. IMSALUD.</t>
  </si>
  <si>
    <t>Realizar el cumplimiento de las actividades establecidas dentro del Plan de emergencias y desastres de la ESE IMSALUD</t>
  </si>
  <si>
    <t>Realizar actualización anual del Plan de emergencia y desastres de la ESE IMSALUD</t>
  </si>
  <si>
    <t>Verificación y registro en el sistema de información financiera de la empresa de los bienes adquiridos, salida, traslados, devoluciones y baja de los mismos (modulo de almacén).</t>
  </si>
  <si>
    <t>El profesional asignado por GESCON verifica que los documentos y estudios previos relacionados en el expediente contractual, estén acordes a la necesidad de la entidad y contengan los vistos buenos de los intervinientes del proceso, el Ordenador del Gasto y/o su equipo de trabajo, y el Comité de Contratación en los casos que se requiera.</t>
  </si>
  <si>
    <t>El Profesional Especializado del proceso GESCON verifica que el expediente cumpla con los requisitos establecidos en el Manual de Contratación, los cuales serán verificados y aprobados por jefe del proceso.</t>
  </si>
  <si>
    <t xml:space="preserve">El profesional asignado en GESCON realizará el procedimiento de precio artificialmente bajo acuerdo de los lineamientos que existan en la materia </t>
  </si>
  <si>
    <t>El supervisor de cada contrato, deberá informar en la ejecución del mismo, los posibles incumplimientos que se generen en el desarrollo del mismo, para que con ello la oficina de servicios generales inicie el tramite de incumplimiento.</t>
  </si>
  <si>
    <t>Verificación anual por parte de los profesionales a cargo del sistema de gestión de calidad a los formatos asociados a los procesos de la ESE.</t>
  </si>
  <si>
    <t>En el procedimiento de elaboración, actualización y aprobación documental se establece que se debe realizar mínimo cada 2 años revisión de todos los documentos asociados a cada uno de los procesos</t>
  </si>
  <si>
    <t xml:space="preserve">El apoyo de las Unidades Básicas realizara arqueos semanales a los facturadores del área de urgencias.
</t>
  </si>
  <si>
    <t xml:space="preserve">El profesional designado por la Subgerencia Administrativa y Financiera realizará  visitas trimestrales a las Unidades Básicas registrando las novedades de recaudos en el formato de acta de la institución , haciendo seguimiento a las falencias identificadas. 
Realizar seguimiento al formato de recaudo y verificación de consignaciones físicas entregadas por la empresa de vigilancia semanalmente y verificación del sistema Kubapp llevando un control de registro en el formato  de reporte de recaudo mensual FIN-03-P-07-F-03.
</t>
  </si>
  <si>
    <t>Realizar por parte del outsorcing capacitaciones trimestralmente a los facturadores con respecto al proceso de facturación.</t>
  </si>
  <si>
    <t>Verificar que el tramite de facturación cumpla con un máximo del 5% del glosas por evento permitidas.</t>
  </si>
  <si>
    <t>Verificación del avance de las acciones establecidas en los planes de mejoramiento , a cargo del líder del proceso (plan de mejoramiento )</t>
  </si>
  <si>
    <t>Consolidación de información a todos los procesos para presentación de avances de los planes de mejoramiento e informes  suscritos por la empresa , a cargo del Profesional de Apoyo de la  Subgerencia  Administrativa y Financiera entrega de informe al ente de control en los tiempos establecidos (Plan de Mejoramiento )</t>
  </si>
  <si>
    <t>El apoyo Tecnológico a la gestión administrativa llevara un control diario en bitácora los recibidos de las oficinas para realizar el tramite en los tiempos establecidos.</t>
  </si>
  <si>
    <t xml:space="preserve">El apoyo Tecnológico a la gestión administrativa llevara un control diario en Excel de los servicios radicados para tramite de pago donde se debe registrar el comprobante de pago enviado por tesorería  de la cancelación del mismo. </t>
  </si>
  <si>
    <t xml:space="preserve">"Previa vinculación de EPS: Proceso de debida diligencia
Diligenciamiento del formulario único de SARLAFT persona natural o jurídica DIE-01-P-12-F-01/02"
"Previa vinculación de EPS: Proceso de debida diligencia
Consulta en listas restrictivas para: Persona Jurídica, Representantes legales (titulares y suplentes), accionistas con una participación &gt; 5%"
</t>
  </si>
  <si>
    <t>Cláusulas contractuales: Todos los contratos que celebre la ESE IMSALUD deben contener la cláusula de prevención de LA/FT</t>
  </si>
  <si>
    <t>Realizar los respectivos reportes según lo estipulado en el   Manual Sistema de Prevención de Riesgo de Lavado de Activos, Financiación del Terrorismo y Proliferación de Armas de Destrucción Masiva SARLAFT de IMSALUD DIE-01-M-04</t>
  </si>
  <si>
    <t>Auditoria por parte de control interno en el cumplimiento de dichos reportes</t>
  </si>
  <si>
    <t>El profesional asignado por GESCON verifica que los documentos y estudios previos relacionados en el expediente contractual, estén acordes a la necesidad de la entidad y contengan los vistos buenos del Líder del Proceso de Contratación, el Ordenador del Gasto y/o su equipo de trabajo, y el Comité de Contratación en los casos que se requiera.</t>
  </si>
  <si>
    <t>El Profesional Especializado del proceso GESCON verifica que el expediente cumpla con los requisitos establecidos en el Manual de Contratación, los cuales serán verificados y aprobados por el coordinador del proceso.</t>
  </si>
  <si>
    <t>1. Previa vinculación de proveedores: Proceso de debida diligencia
A. Diligenciamiento del formulario único de SARLAFT persona jurídica DIE-01-P-12-F-02
B. Consulta en listas restrictivas para: Persona Jurídica, Representantes legales (titulares y suplentes), accionistas con una participación &gt; 5%</t>
  </si>
  <si>
    <t xml:space="preserve"> Clausulas contractuales de LA/FT/FPADM: Todos los contratos que celebra IMSALUD con proveedores deben tener la clausula de LA/FT/FAPDM</t>
  </si>
  <si>
    <t>1. Previa vinculación de outsorcing:  Proceso de debida diligencia
A. Diligenciamiento del formulario único de SARLAFT persona jurídica DIE-01-P-12-F-02
B. Consulta en listas restrictivas para: Persona Jurídica, Representantes legales (titulares y suplentes), accionistas con una participación &gt; 5%
C. Solicitar l Outsourcing el soporte de antecedentes judiciales a las personas que van a ingresar a IMSALUD</t>
  </si>
  <si>
    <t>1. Previa vinculación de colaboradores:  Proceso de debida diligencia
A. Diligenciamiento del formulario único de SARLAFT persona jurídica o natural según aplique  DIE-01-P-12-F-02 o DIE-01-P-12-F-01
B. Consulta en listas restrictivas para: Persona Jurídica, Representantes legales (titulares y suplentes), accionistas con una participación &gt; 5%
C. Para miembros de Junta Directiva se realiza consulta en listas restrictivas.</t>
  </si>
  <si>
    <t xml:space="preserve">Formulación, implementación y seguimiento del Plan de Acción de la vigencia a cargo del Profesional de apoyo de la oficina de control interno (Formato POA Código: DIE- 01-P-02-F-01 ) </t>
  </si>
  <si>
    <t>Formulación, aprobación y ejecución del Plan Anual de Auditorías en el que se incluye la presentación de informes de Ley a cargo del jefe de la Oficina de Control Interno y apoyos profesionales (Formato Plan Anual de auditorías Código: CIT-P-01-F-02)</t>
  </si>
  <si>
    <t>Seguimiento a la ejecución del Plan Anual de Auditorías para cada vigencia a cargo del Profesional de apoyo de la oficina de control interno (Formato POA Código: DIE- 01-P-02-F-01)</t>
  </si>
  <si>
    <t>Socialización ante el Comité Institucional de Coordinación de Control Interno las auditorías realizadas por la Oficina de Control Interno a cargo de el Jefe de Control Interno y el apoyo profesional. (Formato Acta Código: TIC-04-M-03-F-03)</t>
  </si>
  <si>
    <t>Revisión de los informes de auditoría por parte del jefe de la oficina de Control Interno (Formato Informe de Auditoría Código: CIT-P-01-F-09)</t>
  </si>
  <si>
    <t>Presentación ante el Comité Institucional de Coordinación de Control Interno de la metodología y el criterio aplicado para el procedimiento de auditoría a cargo del Jefe de Control Interno y profesional de apoyo. (Formato Acta Código: TIC-04-M-03-F-03)</t>
  </si>
  <si>
    <t>Verificación permanente del formato de seguimiento de fechas de vencimiento, formato de recepción técnica, realización de inventario.</t>
  </si>
  <si>
    <t>Área de cuarentena en el servicio farmacéutico. Rotación por préstamo a fechas próximas a vencer</t>
  </si>
  <si>
    <t>Seguimiento al gasto en el uso de los reactivos de pruebas rápidas, como resultado en la prestación del servicio (Sistema de Información)</t>
  </si>
  <si>
    <t xml:space="preserve">Ejecución de auditorías al seguimiento del gasto de los reactivos de pruebas rápidas y las pruebas facturadas ingresadas en el software, durante la vigencia (Plan de Auditorías) </t>
  </si>
  <si>
    <t>Capacitar al personal que tiene acceso al software de Historias Clínica las implicaciones legales y éticas del uso inadecuado de usuarios y claves que afecten la seguridad informática de historias clínicas</t>
  </si>
  <si>
    <t>Adherencia al procedimiento de gestión de identidades</t>
  </si>
  <si>
    <t xml:space="preserve"> Auditoria de historia clínica </t>
  </si>
  <si>
    <t xml:space="preserve">Procesos de inducción y reinducción </t>
  </si>
  <si>
    <t xml:space="preserve">Cumplimiento al plan de capacitaciones  proyectado para la vigencia </t>
  </si>
  <si>
    <t>Formatos de control de gastos</t>
  </si>
  <si>
    <t>Inventarios actualizados bajo los reportes a cargo de la profesional de apoyo asignado al proceso de ambiente físico del coordinador de cada unidad básica de la ESE Imsalud (ficha de inventarios)</t>
  </si>
  <si>
    <t>Verificación del plan de mantenimiento preventivo y correctivo de equipos TIC, biomédicos e industriales a cargo de Coordinadores de UBA (formato de mantenimiento)</t>
  </si>
  <si>
    <t>Programación de agendas sistematizadas por parte de facturación ( Kubapp)</t>
  </si>
  <si>
    <t>Programación de disponibilidad del personal para cubrir el servicio de urgencias, a cargo de los coordinadores de UBA (Programación)</t>
  </si>
  <si>
    <t>Reporte mensual por TNS sobre el inventario de medicamentos e insumos médicos, por regente de farmacia (Inventario TNS).</t>
  </si>
  <si>
    <t>Registro por parte de enfermería en el Kubapp y la planilla de entrega y recibo de EPP, por parte de Regencia de farmacia (planilla de entrega)</t>
  </si>
  <si>
    <t>Visitas periódicas de verificación realizadas por el coordinador de UBA a las diferentes IPS (actas de visitas)</t>
  </si>
  <si>
    <t>Análisis de productividad realizado mensualmente por el Coordinador de la UBA a cada colaborador, (Kubapp)</t>
  </si>
  <si>
    <t xml:space="preserve">Sensibilizar a los usuarios  en cada unidad básica e IPS en cuanto a las denuncias relacionadas a cobros indebidos por la prestación del servicio y hacer uso de los canales de quejas o denuncias. </t>
  </si>
  <si>
    <t>Verificar las quejas y denuncias por cobros indebidos presentadas en contra a los servidores públicos o colaboradores de las UBAs e IPS.</t>
  </si>
  <si>
    <t>Verificación de requisitos de vinculación según corresponda aplicando los formatos Código: THM-01-P-02-F-01 y Código: CON-P-02-F-09 ESE IMSALUD</t>
  </si>
  <si>
    <t xml:space="preserve">Revisión del perfil del cargo u objeto contractual acorde al manual de funciones y competencias laborarles y manual de contratación respectivamente. </t>
  </si>
  <si>
    <t xml:space="preserve">Verificación de novedades de los servidores públicos en la realización mensual de la nómina, mediante hoja de cálculo de Excel a cargo del Técnico Operativo de administración laboral. </t>
  </si>
  <si>
    <t>Verificación del registro de novedades mensuales, a través del  profesional asignado (lista de chequeo)</t>
  </si>
  <si>
    <t>Verificación de las prenominas (tiras de pago) que se liquiden a fin de minimizar riesgos de liquidación la cual debe ser ejecutada por parte un apoyo profesional asignado al área.</t>
  </si>
  <si>
    <t>Verificación aleatoria en caso del cálculo de nóminas adicionales como primas, cesantías y demás, a fin de evitar cualquier anomalía en las liquidaciones, a cargo del profesional asignado (sistema de información)</t>
  </si>
  <si>
    <t>Seguimiento anual a la medición, tabulación y entrega de resultados del clima laboral acorde a la normatividad vigente, por el Profesional de apoyo en Psicología de SST mediante el informe de medición del clima laboral de la ESE IMSALUD.</t>
  </si>
  <si>
    <t>Análisis de los resultados del clima laboral de acuerdo a la normatividad vigente, por el Profesional de apoyo en Psicología de SST, dentro del informe del clima laboral de la ESE IMSALUD.</t>
  </si>
  <si>
    <t>Verificación de la publicación de los planes de gestión estratégica del talento humano adoptados por la ESE IMSALUD (link de publicación en página web de la ESE IMSALUD) a cargo de los profesionales de apoyo de la oficina de Administración Laboral.</t>
  </si>
  <si>
    <t>Seguimiento a las acciones establecidas en los planes de gestión estratégica del talento humano adoptados por la ESE IMSALUD (Informes trimestrales del Plan Operativo Anual POA) por los Profesionales de apoyo responsables de cada plan estratégico de la oficina de Administración Laboral.</t>
  </si>
  <si>
    <t>Manejo periódico de la plataforma EDL - CNSC, en relación a las situaciones administrativas que se presenten en la ESE IMSALUD, a cargo de la profesional de apoyo de Administración Laboral (Sistema de Información EDL)</t>
  </si>
  <si>
    <t>Seguimiento trimestral al proceso de evaluación de desempeño laboral indicando las novedades respectivas, a cargo de la profesional de apoyo de Administración Laboral (Matriz del POA)</t>
  </si>
  <si>
    <t>Solicitud de las incapacidades documento legible, con el propósito de proceder al cobro de las mismas, a cargo del profesional de apoyo de talento humano (formato de incapacidad)</t>
  </si>
  <si>
    <t>Se realiza el proceso de saneamiento y recobro ante las EPS y ARL, a cargo del profesional de apoyo de talento humano (Sistema de Información)</t>
  </si>
  <si>
    <t>Implementación de herramientas que permitan asegurar la información</t>
  </si>
  <si>
    <t>Desplegar el mapa del conocimiento</t>
  </si>
  <si>
    <t>Actualizar y aplicar debidamente el procedimiento institucional THM-04-P-01 PROCEDIMIENTO UNIDAD DE CONTROL INTERNO DISCIPLINARIO</t>
  </si>
  <si>
    <t>Verificación periódica de las quejas recibidas y gestionadas según corresponda.</t>
  </si>
  <si>
    <t>Revisar cada 2 meses a través de mesas de trabajo si las investigaciones disciplinarias se están surtiendo dentro del término de ley y se han recaudado la totalidad de las pruebas decretadas antes de que venza el termino de los seis (06) meses para la decisión correspondiente (apertura investigación disciplinaria, formulación de pliego de cargos o archivo definitivo) conforme lo determina el Código General Disciplinario</t>
  </si>
  <si>
    <t>Revisión de historia laboral de cada funcionario con el fin de detectar las inconsistencias que presente y hacerle las correcciones de acuerdo a cada necesidad, a cargo del profesional de apoyo (historia laboral)</t>
  </si>
  <si>
    <t>Diligenciamiento de las correcciones si son necesarios para radicar ante el fondo que este afiliado, a cargo del profesional de apoyo (Formato de Corrección)</t>
  </si>
  <si>
    <t>Seguimiento mensual al plan de trabajo de programación de actividades establecido por las instituciones educativas, docentes y estudiantes, a cargo del profesional de apoyo de docencia servicio (Informe Ejecutivo)</t>
  </si>
  <si>
    <t>Supervisión de actividades relacionadas con las practicas formativas en cada uno de los escenarios de la empresa, a cargo del profesional de apoyo de docencia servicio (Formato Supervisión de Practicas)</t>
  </si>
  <si>
    <t>Reunión para coordinar el proceso de planeación de practicas formativas con el propósito de establecer la infraestructura (capacidad instalada) por programa, a cargo del profesional de apoyo de docencia servicio y los coordinadores de las instituciones educativas (Acta de Reunión - Listado de Asistencia).</t>
  </si>
  <si>
    <t>Verificación de criterios básicos de listas de chequeo</t>
  </si>
  <si>
    <t>Supervisión de cumplimiento de uso de los EPP obligatorio en los escenarios de prácticas formativas</t>
  </si>
  <si>
    <t>Diligenciamiento completo del formato afiliación ARL (THM -03-PO-03-F-01 VS 03) por parte de las áreas responsables de la vinculación del personal.</t>
  </si>
  <si>
    <t>verificación de trabajadores/colaboradores por parte del profesional de seguridad y salud en el trabajo a través de la paginas de las ARL (positiva,sura,equidad) de la afiliación del personal teniendo como soporte el formato excel</t>
  </si>
  <si>
    <t>Verificación de cumplimiento de los estándares mínimos por medio de la autoevaluación de la resolución 0312 de 2019 realizada por el responsable del SG-SST (Formato en excel-listado de chequeo de estándares mínimos).</t>
  </si>
  <si>
    <t>Elaboración del plan operativo anual para la vigencia en curso por parte del responsable del SG-SST, donde se plantea actividades a realizar para el cumplimiento de la norma (formato de excel de plan de trabajo anual)</t>
  </si>
  <si>
    <t>Elaboración y actualización de matriz de identificación de peligros (THM-03-P-02-F-04  ) por parte del profesional de seguridad y salud en el trabajo, por cada centro de atención y sede administrativa basado en la metodología GTC 45.</t>
  </si>
  <si>
    <t>Seguimiento a los controles establecidos en la identificación de peligros por parte del profesional de seguridad y salud en el trabajo mediante el formato (THM-03-P-02-F-13).</t>
  </si>
  <si>
    <t>Previa vinculación del colaborador: Proceso de debida diligencia
Diligenciamiento del formulario único de SARLAFT persona natural DIE-01-P-12-F-01
Previa vinculación del colaborador Proceso de debida diligencia
Consulta en listas restrictivas</t>
  </si>
  <si>
    <t>Clausulas contractuales: Todos los contratos que celebre la ESE IMSALUD con colaboradores deben contener la clausula de prevención de LA/FT</t>
  </si>
  <si>
    <t>Informe de seguimiento mensual de las PQRSDF, recepcionadas por parte de la ESE IMSALUD (informe ejecutivo).</t>
  </si>
  <si>
    <t>Apertura semanal de los buzones para el proceso PQRSDF, ubicados en todas las UBAs e IPS de la ESE IMSALUD. (informe buzón de PQRSDF)</t>
  </si>
  <si>
    <t>Plan y cronograma de capacitación a los usuario en temas relacionados con servicios, derechos, derechos, políticas asistenciales y autocuidado, a cargo del profesional universitario de información y atención al usuario (Listados de Asistencia, Registro Fotográfico)</t>
  </si>
  <si>
    <t>Adherencia del manual del usuario, a cargo de profesional de apoyo de información y atención al usuario (Manual del Usuario).</t>
  </si>
  <si>
    <t>Seguimiento periódicos a través de los planes operativos por proceso a cargo del profesional de apoyo de Planeación y Calidad (DIE-01-P-02-F-02 FORMATO MATRIZ SEGUIMIENTO POA v.02)</t>
  </si>
  <si>
    <t>Seguimiento periódicos al plan de gestión gerencial a cargo del profesional de apoyo, definido según la Resolución 408 de 2018, emitida por el Ministerio de Salud y Protección Social (Formato DIE-01-P-04-F01 v.01)</t>
  </si>
  <si>
    <t>Verificación de los soportes de la información para la programación de los Ingresos y Gastos  de la ESE IMSALUD, contrastándola con el comportamiento histórico y solicitando ampliación de la información enviada en caso de cambios o variaciones significativas ( validación de soportes requeridos)</t>
  </si>
  <si>
    <t>Solicitud de información al detalle de las capacidades del software contrastándolas con el actual, verificando la mejora y requiriendo soporte de los mismos (comunicación interna)</t>
  </si>
  <si>
    <t>Revisión permanente a la información suministrada por el sistema integrado para la presentación de informes, a cargo del líder del proceso de presupuesto (Reporte de Informes)</t>
  </si>
  <si>
    <t>Requerimientos al proveedor del sistema de información en relación a la información para su parametrización, a cargo del líder del proceso de presupuesto (Comunicación Externa)</t>
  </si>
  <si>
    <t>Revisión permanente antes de presentar la  información relacionada con los estado financieros de la empresa, a cargo del Contador (estados financieros)</t>
  </si>
  <si>
    <t>Presentación de los estados financieros a la alta dirección antes de ser emitidos, a cargo del Contador de la empresa (Informe Ejecutivo)</t>
  </si>
  <si>
    <t>Revisión permanente de los registros contables con sus soportes, a cargo del Contador (estados financieros)</t>
  </si>
  <si>
    <t>Verificación permanente en tres pasos de la totalidad de los registros elaborados</t>
  </si>
  <si>
    <t>Revisión de las cuentas allegadas a la Tesorería para su respectivo pago, a cargo de la Tesorera y personal de apoyo del proceso (Cuentas, listado de chequeo)</t>
  </si>
  <si>
    <t>Presentación de informes a la alta dirección, a cargo del tesorero general (informes mensuales)</t>
  </si>
  <si>
    <t>Revisión de los soportes de la información para la programación de los ingresos y gastos  de la ESE IMSALUD, contrastándola con el comportamiento histórico y solicitando ampliación de la información enviada en caso de cambios o variaciones significativas ( validación de soportes requeridos)</t>
  </si>
  <si>
    <t>Elaboración y presentación de informes financieros, presupuestales y contables a la alta dirección y las diferentes entidades que lo requieran. (informes a entes control u otras entidades).</t>
  </si>
  <si>
    <t>Seguimiento periódico al plan de mejoramiento derivado del PAMEC (MEJ-03-PO-01-F-06 CONSOLIDACION Y SEGUIMIENTO PLANES DE MEJORAMIENTO)</t>
  </si>
  <si>
    <t xml:space="preserve">Desarrollo de auditorías internas y autoevaluaciones al sistema de gestión de la ESE IMSALUD (SGC y SOGCS) (Formato: TIC-04-M-03-F-06 Versión: 02)
</t>
  </si>
  <si>
    <t>Realizar socialización de los informes de seguimiento con la alta dirección para conocer el resultado de los estándares del plan de gestión gerencial en la vigencia.</t>
  </si>
  <si>
    <t>Realizar socialización de los informes de seguimiento con la alta dirección para conocer el avance de los objetivos estratégicos del plan de desarrollo institucional  en la vigencia.</t>
  </si>
  <si>
    <t>Presentación de informes trimestrales del seguimiento al cumplimiento de los planes operativos anuales.</t>
  </si>
  <si>
    <t>Presentación de informes trimestrales del seguimiento al cumplimiento de las acciones priorizadas para la implementación de políticas institucionales</t>
  </si>
  <si>
    <t>Establecer y ejecutar el plan de trabajo del proceso de Rdc</t>
  </si>
  <si>
    <t>Verificar el cumplimiento de los requisitos normativos exigidos por las entidades gubernamentales y/o no gubernamentales, de los proyectos a estructurar y presentar por la ESE IMSALUD y elaborar informe correspondiente.</t>
  </si>
  <si>
    <t>Realizar seguimiento semestral a la trazabilidad de los proyectos estructurados por la empresa a través de la plataforma Plan Bienal</t>
  </si>
  <si>
    <t>Seguimiento trimestral a las actuaciones frente a procesos jurídicos y  recomendaciones establecidas por el Comité de Conciliación de la empresa</t>
  </si>
  <si>
    <t>Informe trimestral de seguimiento a la oportunidad de los requerimientos judiciales, extrajudiciales, institucionales e interinstitucionales de competencia del proceso Gestión Jurídica.</t>
  </si>
  <si>
    <t>Analizar de manera trimestral los resultados de la encuesta de satisfacción al usuario de acuerdo con las líneas estratégicas de humanización (Informe ejecutivo)</t>
  </si>
  <si>
    <t>Visitar semestralmente el 100% de las IPS de la red de la ESE IMSALUD y elaborar informe de cumplimiento de condiciones de habilitación (Informe ejecutivo)</t>
  </si>
  <si>
    <t>Elaborar cronograma de auditorias de calidad y generar informe semestral de seguimiento al cumplimiento del plan. (Informe ejecutivo)</t>
  </si>
  <si>
    <t>Elaborar informe de seguimiento trimestral al cumplimiento de los planes de mejora generados por los diferentes sistemas de referencia</t>
  </si>
  <si>
    <t xml:space="preserve">Elaborar semestralmente informe de referenciaciones realizadas </t>
  </si>
  <si>
    <t xml:space="preserve">Informar periódicamente al supervisor del contrato los elementos recibidos, para su aprobación de ingreso al sistema  </t>
  </si>
  <si>
    <t>Realizar informe semestral del inventario según el cronograma proyectado al Líder de Ambiente Físico</t>
  </si>
  <si>
    <t xml:space="preserve">Reporte mensual de las notas de inventario debidamente firmada al Líder de Ambiente Físico (Nota de inventario)  </t>
  </si>
  <si>
    <t>Realizar informe trimestral a la viabilidad de los planes de mejora allegados por calidad</t>
  </si>
  <si>
    <t xml:space="preserve">Realizar informe semestral de verificación de ejecución de los planes de mejora validados y presentar al EPM </t>
  </si>
  <si>
    <t>Capacitación semestral a todo el personal presente en cada uno de los centros de atención de la E.S.E. IMSALUD</t>
  </si>
  <si>
    <t xml:space="preserve">Presentar Informe cuatrimestral técnico de las evidencias encontradas dirigido al jefe inmediato del personal que presenta los hallazgos.  </t>
  </si>
  <si>
    <t>Presentar Informe cuatrimestral técnico de las evidencias encontradas dirigido al jefe inmediato del personal que presenta los hallazgos.</t>
  </si>
  <si>
    <t xml:space="preserve">Realizar informe Semestral de las actividades ejecutadas en el Plan de emergencia y desastres </t>
  </si>
  <si>
    <t xml:space="preserve">Actualizar el Plan de emergencia y desastres con la normatividad vigente </t>
  </si>
  <si>
    <t xml:space="preserve">Realizar la verificación y actualización en el modulo de TNS del inventario de bienes propiedad de la ESE IMSALUD. </t>
  </si>
  <si>
    <t xml:space="preserve">Diligenciar correctamente la lista de chequeo y verificación jurídica </t>
  </si>
  <si>
    <t xml:space="preserve">Realizar el procedimiento de precio artificialmente bajo estimado en los lineamientos y guías expedidos por ente regulador en la materia </t>
  </si>
  <si>
    <t xml:space="preserve">Realizar el informe por parte del supervisor del presunto incumplimiento del contrato y remitirlo a la oficina de servicios generales para el tramite de incumplimiento de contrato </t>
  </si>
  <si>
    <t>Realizar verificación anual de los formatos asociados a los procesos institucionales identificando el grado de implementación de los mismos.</t>
  </si>
  <si>
    <t>Realizar los arqueos de caja de forma semanal por parte de los apoyos de Unidades básicas , diligenciar el  formato de arqueo de caja Ubas.</t>
  </si>
  <si>
    <t xml:space="preserve">Realizar visitas trimestrales por parte del Profesional de Apoyo de la Subgerencia Administrativa a la unidades básicas y realizar seguimiento a los arqueos de caja verificando los registros semanales de ingresos en el formato establecido. 
</t>
  </si>
  <si>
    <t>Realizar de forma mensual la verificación al cumplimiento del contrato con respecto al  máximo de glosas por evento permitidas y emitir informe de cumplimiento.
Código: TIC-04-M-03-F-06</t>
  </si>
  <si>
    <t>1. Previa vinculación de EPS, se debe realizar el proceso de debida diligencia: 
A) Diligenciamiento del formulario único de SARLAFT persona natural o jurídica DIE-01-P-12-F-02
B) Consulta en listas restrictivas para: Persona Jurídica, Representantes legales (titulares y suplentes), accionistas con una Participación &gt; 5%
C) Contratos con clausula de LA/FT incluidas</t>
  </si>
  <si>
    <t>Se presentaran los informes periódicos a la UIAF y demás solicitados por los entes de control. Esta información del cumplimiento de los reportes debe estar incluido en el informe anual de gestión presentado a la Junta Directiva
(informe ejecutivo, CODIGO:TIC-04-M-03-F-06)</t>
  </si>
  <si>
    <t>Control interno realizara auditoria cada semestre del cumplimiento de SARLAFT</t>
  </si>
  <si>
    <t>Presentación de informe ejecutivo del proceso contractual de forma trimestral a la gerencia de la ESE IMSALUD (informe ejecutivo, CODIGO:TIC-04-M-03-F-06) que contenga la relación de los contratos elaborados en el periodo certificando la verificación y cumplimiento de requisitos del manual de contratación  y aprobación de los intervinientes</t>
  </si>
  <si>
    <t>1. Previa vinculación de proveedores, se debe realizar el proceso de debida diligencia: 
A) Diligenciamiento del formulario único de SARLAFT persona jurídica DIE-01-P-12-F-02
B) Consulta en listas restrictivas para: Persona Jurídica, Representantes legales (titulares y suplentes), accionistas con una Participación &gt; 5%
(informe ejecutivo, CODIGO:TIC-04-M-03-F-06)</t>
  </si>
  <si>
    <t>2. Se llevarán a cabo auditorías anuales para evaluar el cumplimiento del proceso de debida diligencia. Estas auditorías consistirán en un muestreo  de todos los proveedores vinculados con el fin de verificar su adhesión a las políticas establecidas.
(informe ejecutivo, CODIGO:TIC-04-M-03-F-06)</t>
  </si>
  <si>
    <t>1. Previa vinculación de outsorcing , se debe realizar el proceso de debida diligencia: 
A) Diligenciamiento del formulario único de SARLAFT persona jurídica DIE-01-P-12-F-02
B) Consulta en listas restrictivas para: Persona Jurídica, Representantes legales (titulares y suplentes), accionistas con una Participación &gt; 5%
C) l soporte de antecedentes judiciales a las personas que van a ingresar a IMSALUD
(informe ejecutivo, CODIGO:TIC-04-M-03-F-06)</t>
  </si>
  <si>
    <t>2. Se llevarán a cabo auditorías anuales para evaluar el cumplimiento del proceso de debida diligencia. Estas auditorías consistirán en un muestreo  de todos los outsorcing vinculados con el fin de verificar su adhesión a las políticas establecidas. 
(informe ejecutivo, CODIGO:TIC-04-M-03-F-06)</t>
  </si>
  <si>
    <t>1. Previa vinculación de colaboradores, se debe realizar el proceso de debida diligencia: 
A) Diligenciamiento del formulario único de SARLAFT persona jurídica y/o natural según aplique DIE-01-P-12-F-02/DIE-01-P-12-F-01
B) Consulta en listas restrictivas para: Persona Jurídica, Representantes legales (titulares y suplentes), accionistas con una Participación &gt; 5%
(informe ejecutivo, CODIGO:TIC-04-M-03-F-06)</t>
  </si>
  <si>
    <t>2. Se llevarán a cabo auditorías anuales para evaluar el cumplimiento del proceso de debida diligencia. Estas auditorías consistirán en un muestreo  de todos los colaboradores  vinculados con el fin de verificar su adhesión a las políticas establecidas. (informe ejecutivo, CODIGO:TIC-04-M-03-F-06)</t>
  </si>
  <si>
    <t xml:space="preserve">1.Ejecución del plan de acción.
Cargar soportes en el aplicativo institucional y describir avances de la Oficina de Control Interno de acuerdo al seguimiento realizado.  
</t>
  </si>
  <si>
    <t xml:space="preserve">2. Aprobar y ejecutar el Plan Anual de Auditorías.
Soporte acta del CICCI en el cual se evidencia el cumplimiento de las acciones. 
</t>
  </si>
  <si>
    <t xml:space="preserve">1.Ejecución del plan anual de auditorías. 
Cargar soportes en el aplicativo institucional para el seguimiento del POA y describir avances de la Oficina de Control Interno de acuerdo al seguimiento. </t>
  </si>
  <si>
    <t xml:space="preserve">1. Remitir a la gerencia y al líder del proceso auditado, el informe final de las auditorías internas ejecutadas.  
</t>
  </si>
  <si>
    <t>Realizar medición de adherencia a los procesos de recepción técnica, control de fecha de vencimiento, semaforización e inventarios
Evidencia: Informe ejecutivo, el cual se realizará con la información del trimestre y será elaborado al mes siguiente terminado el periodo a evaluar</t>
  </si>
  <si>
    <t xml:space="preserve"> Realizar seguimiento en el gasto del uso de las pruebas rápidas frente a lo facturado e ingresado en el software
Evidencia: Informe ejecutivo, el cual se realizará con la información del semestre y será elaborado al mes siguiente terminado el periodo a evaluar
</t>
  </si>
  <si>
    <t xml:space="preserve">Informar periódicamente las implicaciones legales y éticas del uso inadecuado de usuarios y claves que afecten la seguridad informática de historias clínicas y establecer acuerdos de confidencialidad de la información. 
</t>
  </si>
  <si>
    <t xml:space="preserve">Mantener actualizados los usuarios del software de historia clínica según procedimiento de gestión de identidades; revisando de manera trimestral la gestión de inactivación de usuarios. 
</t>
  </si>
  <si>
    <t xml:space="preserve">Realizar auditoria de pertinencia de las incapacidades o licencias medicas generadas en el servicio. 
Evidencia: Informe ejecutivo, el cual se realizará con la información del trimestre y será elaborado al mes siguiente terminado el periodo a evaluar
</t>
  </si>
  <si>
    <t>Capacitar a los servidores públicos, contratistas (según su rol) en el manejo adecuado del sistema de información de historias clínicas y expedición de certificaciones medicas Evidencias:
Actas de inducción al personal medico realizadas durante el periodo a evaluar (TIC-04-M--03-F-03)  y/o
Informe trimestral de inducción  al personal médico, el cual será elaborado al mes siguiente terminado el periodo a evaluar. (TIC-04-M-03-F-06)</t>
  </si>
  <si>
    <t xml:space="preserve">Mantener actualizados los usuarios del software de historia clínica según procedimiento de gestión de identidades; revisando de manera trimestral la gestión de inactivación de usuarios. 
Evidencias:
Base de datos de usuarios activos
Certificación de gestión de usuarios
Informe ejecutivo  trimestral de la gestión de solicitudes de inactivación de usuarios, el cual será elaborado al mes siguiente terminado el periodo a evaluar. (TIC-04-M-03-F-06)
</t>
  </si>
  <si>
    <t xml:space="preserve">Socializar las implicaciones legales de la sustracción de insumos en el servicio de laboratorio clínico 
Evidencia: Informe ejecutivo, el cual se realizará con la información del semestre y será elaborado al mes siguiente terminado el periodo a evaluar
</t>
  </si>
  <si>
    <t>Realizar auditorias de seguimiento de gasto
Evidencia: Informe ejecutivo, el cual se realizará con la información del trimestre y será elaborado al mes siguiente terminado el periodo a evaluar</t>
  </si>
  <si>
    <t xml:space="preserve">A1: Verificar de manera semestral  los inventarios enviados de los equipos asignados en la CIA  y Reportar oportunamente al  profesional encargado </t>
  </si>
  <si>
    <t>A1: Verificar la correcta ejecución de la Programación de agendas por ips, a través del kubbap</t>
  </si>
  <si>
    <t>A2: Programación de disponibilidad del personal para cubrir el servicio de urgencias, a cargo de los coordinadores de UBA</t>
  </si>
  <si>
    <r>
      <t xml:space="preserve">A1: Realizar verificación </t>
    </r>
    <r>
      <rPr>
        <sz val="11"/>
        <rFont val="Arial"/>
        <family val="2"/>
      </rPr>
      <t>trimestral</t>
    </r>
    <r>
      <rPr>
        <sz val="11"/>
        <color rgb="FF000000"/>
        <rFont val="Arial"/>
        <family val="2"/>
      </rPr>
      <t xml:space="preserve"> del inventario de medicamentos e insumos médicos por UBA E IPS</t>
    </r>
  </si>
  <si>
    <t>A1: Visitas periódica de verificación realizadas por el coordinador de UBA a las diferentes IPS</t>
  </si>
  <si>
    <t>A2: Análisis de productividad realizado mensualmente por el Coordinador de la UBA a cada colaborador</t>
  </si>
  <si>
    <t xml:space="preserve">Capacitaciones en cuanto a las denuncias relacionadas a cobros indebidos por la prestación del servicio y canales institucionales de denuncia </t>
  </si>
  <si>
    <t>Realizar seguimiento a las quejas y denuncias presentadas por cobros indebidos en contra de los servidores públicos o colaboradores de las UBAs e IPS.</t>
  </si>
  <si>
    <t xml:space="preserve">Verificar el cumplimiento en la entrega de requisitos según lista de chequeo para tal fin                THM-01-P-02-F-01 FORMATO DE ACEPTACIÓN Y LISTA DE REQUISITOS PARA LA TOMA DE POSESIÓN
PERSONAL DE PLANTA y Código: CON-P-02-F-09 ESE IMSALUD
Elaborar informe trimestral de vinculación de personal con cumplimiento de requisitos establecidos por la normatividad vigente (informe ejecutivo)
</t>
  </si>
  <si>
    <t>Aplicar formato de verificación aleatoria de la nómina antes de su liquidación respectiva.           
Elaborar Informe trimestral de las novedades de nomina reportadas y aplicadas</t>
  </si>
  <si>
    <t xml:space="preserve">Aplicar formato de verificación aleatoria de la nómina antes de su liquidación respectiva.
INFORME TIC-04-M-03-F-06 </t>
  </si>
  <si>
    <t xml:space="preserve">Socialización del informe de resultados de la medición del clima laboral al Grupo de Trabajo de Bienestar Social e incentivos y Comité Institucional de Gestión y Desempeño 
INFORME TIC-04-M-03-F-06 </t>
  </si>
  <si>
    <t xml:space="preserve">Ejecutar el 85% de las acciones relacionadas con el cumplimiento de los planes de gestión estratégica del talento humano adoptados por la ESE IMSALUD.
INFORME TIC-04-M-03-F-06 </t>
  </si>
  <si>
    <t xml:space="preserve"> Registrar la información requerida por la CNSC, para  elaborar el informe de la evaluación de desempeño de los empleados de carrera administrativa. 
INFORME TIC-04-M-03-F-06 </t>
  </si>
  <si>
    <t xml:space="preserve">Aplicar de acuerdo con el procedimiento de incapacidades laborales el formato Código: THM-01-P-17-F-01
INFORME TIC-04-M-03-F-06 </t>
  </si>
  <si>
    <t>Implementar los formatos  de conocimientos explicito y conocimiento tácito establecidos en la Guía para la implementación de la gestión del conocimiento y la innovación en el marco del modelo integrado de planeación y gestión (MIPG) al interior de la ESE IMSALUD. 
Socialización del Mapa de conocimiento CIRCULAR TIC-04-M-03-F-08. y Publicación en pagina web
Informe semestral de conocimientos adquiridos INFORME TIC-04-M-03-F-06</t>
  </si>
  <si>
    <t xml:space="preserve">Verificar mensualmente las quejas presentadas con el fin de apertura o no investigaciones y asegurar el cumplimiento de los términos establecidos (Informe Consolidado trimestral) </t>
  </si>
  <si>
    <t>Realizar reuniones periódicas con el grupo de trabajo definido para la revisión de cumplimiento de términos durante el desarrollo de la Etapa Instructiva de la Investigación Disciplinaria (Acta de reunión)</t>
  </si>
  <si>
    <t xml:space="preserve">Aplicar el procedimiento F-06 THM-01-P-08 GESTIÓN DE NOMINA con respecto al saneamiento de aportes patronales 
</t>
  </si>
  <si>
    <t xml:space="preserve">Realizar supervisión en los escenarios de practica formativa. 
</t>
  </si>
  <si>
    <t>Seguimiento a la planeación de practicas formativas con las Instituciones educativas y verificación de cumplimiento de afiliaciones.</t>
  </si>
  <si>
    <t xml:space="preserve">Verificación de cumplimiento de los estándares mínimos por medio de la autoevaluación de la resolución 0312 de 2019 realizada por el responsable del SG-SST </t>
  </si>
  <si>
    <t>Realizar y actualizar la matriz de identificación de peligros cada vez que exista cambios en procesos e infraestructura o por accidentes de trabajo en la empresa(Activación de rutas de gestión de cambio)     
Actualización de matriz de peligros  (Matriz de identificación de peligros y valoración del riesgo formato (PA-SST-PR-02-F-06)</t>
  </si>
  <si>
    <t>1. Previa vinculación de colaboradores, se debe realizar el proceso de debida diligencia: 
A) Diligenciamiento del formulario único de SARLAFT persona natural DIE-01-P-12-F-01 
B) Consulta en listas restrictivas.
C) Contratos con clausula de LA/FT incluidas</t>
  </si>
  <si>
    <t>Elaborar informe trimestral analizando el estado de PQRSDF, recepcionadas a través de cualquier medio y tramitadas durante la vigencia. (informe ejecutivo)</t>
  </si>
  <si>
    <t>Elaborar informe trimestral de Seguimiento al cumplimiento del cronograma de capacitaciones dirigidas a los usuarios de la empresa.</t>
  </si>
  <si>
    <t>Presentar y publicar en la plataforma institucional informes trimestrales del avance de cumplimiento de los planes operativo por procesos (informe ejecutivo)</t>
  </si>
  <si>
    <t xml:space="preserve">Presentar y publicar en la plataforma institucional informes trimestrales del avance de cumplimiento del plan de gestión gerencial ante la alta dirección de la ESE IMSALUD </t>
  </si>
  <si>
    <t>Verificación trimestral del equilibrio presupuestal garantizando la financiación de los compromisos de la empresa</t>
  </si>
  <si>
    <t>Solicitud de actualización cuando sea el caso del nuevo requerimiento mediante solicitud al proveedor del software</t>
  </si>
  <si>
    <t>Estados financieros trimestral por parte del contador y la aprobación por parte de la revisoría fiscal mediante la firma de la empresa contratada para esta labor.</t>
  </si>
  <si>
    <t>Realizar el Balance de comprobación mensual de los registros contables (Balance)</t>
  </si>
  <si>
    <t>Verificación en tres pasos para todo pago (supervisor, jefe de presupuesto y tesorero) certificación supervisor
orden de pago de jefe de presupuesto
comprobante de egreso del tesorero</t>
  </si>
  <si>
    <t>Realizar seguimiento por parte del proceso de gestión financiera de la ejecución presupuestal durante la vigencia.</t>
  </si>
  <si>
    <t>Continuar con el proceso de capitación al recurso humano del proceso de vacunación (cronograma de capacitaciones y listados de asistencia).
Implementar estrategias de educación y comunicación para la salud incluyentes dirigidos a los usuarios que permitan a los diferentes grupos conocer las ventajas de la vacunación (Política de Gestión del Conocimiento). (Informe de Capacitaciones)</t>
  </si>
  <si>
    <t>Realizar proceso de capacitación al personal de salud acerca de las rutas de atención promoviendo la demanda inducida interinstitucional. (Informe de Capacitaciones)</t>
  </si>
  <si>
    <t>Realizar proceso de capacitación al personal de salud a cerca del programa de detección de cáncer de cuello uterino y programa de planificación familiar, promoviendo la demanda inducida interinstitucional.  (Informe capacitación)</t>
  </si>
  <si>
    <t>Articulación con las diferentes instituciones públicas y privadas para realizar atención a los usuarios en las jornadas de salud sin barreras. (Informe de Jornadas de Salud)</t>
  </si>
  <si>
    <t xml:space="preserve">Presentar de manera trimestral el avance de cumplimiento de los pasos de la ruta critica derivadas del PAMEC </t>
  </si>
  <si>
    <t>Realizar seguimiento a los planes de mejoramiento suscritos como resultado de las auditorías y autoevaluaciones al SGC y al SOGCS (Formato: TIC-04-M-03-F-06 Versión: 02)</t>
  </si>
  <si>
    <t># de informes socializados / # de informes programados * 100</t>
  </si>
  <si>
    <t>Informe Elaborado</t>
  </si>
  <si>
    <t>Asesor de Planeación</t>
  </si>
  <si>
    <t># de acciones del plan de trabajo ejecutadas / # de acciones del plan de trabajo programadas * 100</t>
  </si>
  <si>
    <t># numero de proyectos que cumplen con requisitos normativos / # de proyectos presentados * 100</t>
  </si>
  <si>
    <t># de informes de seguimiento elaborados / # de informes programados * 100</t>
  </si>
  <si>
    <t>Asesor Jurídico</t>
  </si>
  <si>
    <t>Referente de Humanización</t>
  </si>
  <si>
    <t>Referente de Seguridad del Paciente</t>
  </si>
  <si>
    <t># Visitas realizadas / # Visitas Programadas *100</t>
  </si>
  <si>
    <t>Auditoría de Calidad en Habilitación</t>
  </si>
  <si>
    <t>Apoyo Profesional SGC</t>
  </si>
  <si>
    <t>Apoyo Profesional Pamec</t>
  </si>
  <si>
    <t># Numero de elementos ingresados al sistema / # Total de elementos recibidos * 100</t>
  </si>
  <si>
    <t xml:space="preserve">Comprobante de entrada al almacén debidamente firmados 
Lista de necesidades y comprobante de salida al almacén debidamente firmados
</t>
  </si>
  <si>
    <t>Almacenista General</t>
  </si>
  <si>
    <t># de notas de inventario firmadas / # Total de Notas de inventario elaboradas * 100</t>
  </si>
  <si>
    <t>Certificación Notas de Inventario</t>
  </si>
  <si>
    <t># de planes de mejora cumplidos / # de planes de mejora viabilizados * 100</t>
  </si>
  <si>
    <t>Profesional arquitecto</t>
  </si>
  <si>
    <t># de Centros de Atención donde se realizó Capacitación / # Total de Centros de atención de la red de la ESE IMSALUD * 100</t>
  </si>
  <si>
    <t>ACTA DE REUNIÓN TIC-04-M-03-F-03)</t>
  </si>
  <si>
    <t>Profesional Ingeniería Ambiental</t>
  </si>
  <si>
    <t xml:space="preserve">INFORME TIC-04-M-03-F-06     </t>
  </si>
  <si>
    <t>Profesional SST</t>
  </si>
  <si>
    <t>Documento Elaborado</t>
  </si>
  <si>
    <t>PLAN DE EMERGENCIAS Y DESASTRES</t>
  </si>
  <si>
    <t xml:space="preserve">ACTA DE REUNIÓN TIC-04-M-03-F-03) Y INFORME TIC-04-M-03-F-06  </t>
  </si>
  <si>
    <t xml:space="preserve">Jefe de Servicios Generales-almacén </t>
  </si>
  <si>
    <t># de listas de chequeo aplicadas / # contratos gestionados * 100</t>
  </si>
  <si>
    <t>Listas de Chequeo</t>
  </si>
  <si>
    <t>Apoyo Profesional GESCON</t>
  </si>
  <si>
    <t># contratos a los que se aplica correctamente el procedimiento / # contratos gestionados * 100</t>
  </si>
  <si>
    <t>Certificación de Cumplimiento</t>
  </si>
  <si>
    <t># de tramites de incumplimiento  gestionados / # de incumplimientos reportados a servicios generales * 100</t>
  </si>
  <si>
    <t>Profesionales Sistema de Gestión de calidad</t>
  </si>
  <si>
    <t># de arqueos de caja realizados/#arqueos de caja programados *100</t>
  </si>
  <si>
    <t xml:space="preserve">formato de arqueo de caja Ubas FIN-03-P-07-F-01 </t>
  </si>
  <si>
    <t>Subgerencia Administrativa y Financiera</t>
  </si>
  <si>
    <t># de visitas realizadas/#de visitas programadas *100</t>
  </si>
  <si>
    <t>Formato acta de reunión TIC-04-M-03-F-03
Formato mensual de recaudo  FIN-03-P-07-F-03</t>
  </si>
  <si>
    <t xml:space="preserve"># Capacitaciones realizadas / # Capacitaciones programadas *100 </t>
  </si>
  <si>
    <t xml:space="preserve">Informes emitidos a los  entes de control  /informes programados  </t>
  </si>
  <si>
    <t>Comunicaciones Externas de los Planes de Mejoramiento suscritos con la Contraloría Municipal  .</t>
  </si>
  <si>
    <t>No. De Servicios Públicos Radicados /Numero de Servicios Públicos cancelados *100</t>
  </si>
  <si>
    <t>"FIN-06-P-03-F-01Formato de Control y Seguimiento de facturas de servicios públicos.
FIN-06-P-03-F-02 Formato Seguimiento de trámite y pago de servicios Públicos "
Formato Informe TIC-04-M-03-F-06</t>
  </si>
  <si>
    <t xml:space="preserve"> 1. (Total de formularios debidamente diligenciados / Total de EPS vinculados en el periodo)* 100%.
2. (Total de consultas realizadas de colaboradores / Total de EPS vinculados en el periodo)* 100%
3. (Total de contratos con clausula contractual / Total de contratos realizados a EPS el periodo)* 100%</t>
  </si>
  <si>
    <t xml:space="preserve">Soporte PDf consulta en lista de colaboradores directos </t>
  </si>
  <si>
    <t>(Total de reportes realizados a la UIAF en el periodo / Total de reportes a la UIAF que se deben presentar)*100</t>
  </si>
  <si>
    <t>Reportes UIAF</t>
  </si>
  <si>
    <t>(Total de auditorias realizadas por control interno / Total de auditorias a realizar ) * 100</t>
  </si>
  <si>
    <t xml:space="preserve">Oficina de Control Interno </t>
  </si>
  <si>
    <t># de Informes elaborados / # de informes programados *100</t>
  </si>
  <si>
    <t>Líder Proceso de Gestión de Contratación</t>
  </si>
  <si>
    <t xml:space="preserve">GESCON </t>
  </si>
  <si>
    <t>Oficial de Cumplimiento</t>
  </si>
  <si>
    <t># de acciones ejecutadas / # de acciones programadas *100</t>
  </si>
  <si>
    <t>Certificación de Cumplimiento de Actividades</t>
  </si>
  <si>
    <t>Jefe de Control Interno</t>
  </si>
  <si>
    <t># de acciones del plan de anual de auditorías ejecutadas / # de acciones del plan de anual de auditorías programadas *100</t>
  </si>
  <si>
    <t>Plan Anual de Auditorias Aprobado
Certificación de avance y/o ejecución del plan anual de auditorías</t>
  </si>
  <si>
    <t># de CICCI desarrollados / # de  CICCI programados *100</t>
  </si>
  <si>
    <t>Actas de Comité CICCI</t>
  </si>
  <si>
    <t># de informes finales remitidos a gerencia y líder auditado / # de auditorias finalizadas * 100</t>
  </si>
  <si>
    <t>Comunicación Interna SIEP</t>
  </si>
  <si>
    <t># de capacitaciones realizadas / # de capacitaciones programadas</t>
  </si>
  <si>
    <t>Informe ejecutivo, el cual se realizará con la información del semestre y será elaborado al mes siguiente terminado el periodo a evaluar</t>
  </si>
  <si>
    <t xml:space="preserve">Profesional Universitaria Droguería </t>
  </si>
  <si>
    <t xml:space="preserve">Coordinadora de Laboratorio </t>
  </si>
  <si>
    <t>Actas de inducción al personal medico realizadas durante el periodo a evaluar (TIC-04-M--03-F-03)  y/o
Informe trimestral de inducción  al personal médico, el cual será elaborado al mes siguiente terminado el periodo a evaluar. (TIC-04-M-03-F-06)</t>
  </si>
  <si>
    <t>Subgerente Atención en Salud</t>
  </si>
  <si>
    <t xml:space="preserve">Base de datos de usuarios activos
Certificación de gestión de usuarios
Informe ejecutivo  trimestral de la gestión de solicitudes de inactivación de usuarios, el cual será elaborado al mes siguiente terminado el periodo a evaluar. (TIC-04-M-03-F-06)
</t>
  </si>
  <si>
    <t># de socializaciones ejecutadas / # de socializaciones programados *100</t>
  </si>
  <si>
    <t>Informe ejecutivo, el cual se realizará con la información del trimestre y será elaborado al mes siguiente terminado el periodo a evaluar</t>
  </si>
  <si>
    <t># de Inventarios verificados / # de Inventarios recibidos * 100</t>
  </si>
  <si>
    <t>Informe semestral de la verificación de los inventarios revisados y  Reporte en caso de envio a los profesionales de acuerdo al inventario verificado</t>
  </si>
  <si>
    <t>Coordinador UBA</t>
  </si>
  <si>
    <t>Usuarios que solicitan el servicio y no pudo ser cubierto / total de usuarios que solicitaron el servicio * 100</t>
  </si>
  <si>
    <t>Informe ejecutivo de productividad</t>
  </si>
  <si>
    <t>Programación de disponibilidad</t>
  </si>
  <si>
    <t># de Inventarios recibidos / # de Inventarios verificados * 100</t>
  </si>
  <si>
    <t>Acta en la cual se verifique el inventario de 20 medicamentos por TNS entregado por la regente y lo verificado por la coordinación</t>
  </si>
  <si>
    <t>Acta de visita a la IPS</t>
  </si>
  <si>
    <t>Informe de Productividad 
TIC-04-M-03-F-06</t>
  </si>
  <si>
    <t># de actas de capacitaciones realizadas / # de actas capacitaciones programadas</t>
  </si>
  <si>
    <t>Acta de capacitación</t>
  </si>
  <si>
    <t># de actas de seguimiento realizadas / # de actas de seguimiento programadas</t>
  </si>
  <si>
    <t>Acta de seguimiento a las quejas y denuncias presentadas por cobros indebidos en contra de los servidores públicos o colaboradores de las UBAs e IPS</t>
  </si>
  <si>
    <t xml:space="preserve">INFORME TIC-04-M-03-F-06 </t>
  </si>
  <si>
    <t xml:space="preserve">Jefe Administración Laboral 
Profesionales de Apoyo del proceso de vinculación </t>
  </si>
  <si>
    <t>Jefe de Administración Laboral
Técnico Operativo
 Profesional de apoyo de proceso de nómina</t>
  </si>
  <si>
    <t>Profesional de apoyo - Psicólogo</t>
  </si>
  <si>
    <t>Jefe de Administración Laboral y Profesionales de apoyo responsables de cada plan estratégico</t>
  </si>
  <si>
    <t>Profesional de apoyo responsable del proceso de evaluación de desempeño laboral</t>
  </si>
  <si>
    <t>Profesional de apoyo responsable del proceso de incapacidades - Técnico Operativo
 Profesional de apoyo de proceso de nómina</t>
  </si>
  <si>
    <t>INFORME TIC-04-M-03-F-06 
Link de Publicación</t>
  </si>
  <si>
    <t>Profesional de apoyo del proceso de Gestión del conocimiento y la innovación</t>
  </si>
  <si>
    <t>Jefe de Administración Laboral - Unidad interna Disciplinaria</t>
  </si>
  <si>
    <t># de reuniones ejecutadas / # de reuniones programadas *100</t>
  </si>
  <si>
    <t>Acta de Reunión</t>
  </si>
  <si>
    <t>INFORME TIC-04-M-03-F-06</t>
  </si>
  <si>
    <t>Profesional de apoyo al proceso de saneamiento de aportes patronales</t>
  </si>
  <si>
    <t># de supervisiones realizadas / # de supervisiones programadas * 100</t>
  </si>
  <si>
    <t>Profesional de apoyo docencia servicio</t>
  </si>
  <si>
    <t># de escenarios de practicas visitados / # de escenarios de practicas programados * 100</t>
  </si>
  <si>
    <t xml:space="preserve"> INFORME TIC-04-M-03-F-06 </t>
  </si>
  <si>
    <t>Profesional de apoyo de SST</t>
  </si>
  <si>
    <t># De verificaciones realizadas / # de verificaciones programadas * 100</t>
  </si>
  <si>
    <t>(Formato en Excel-listado de chequeo de estándares mínimos).</t>
  </si>
  <si>
    <t># de matrices de peligros actualizadas / # de matrices de peligro programadas *100</t>
  </si>
  <si>
    <t>Matriz de identificación de peligros y valoración del riesgo formato (PA-SST-PR-02-F-06)</t>
  </si>
  <si>
    <t># colaboradores vinculados en el periodo a los que se aplicó efectivamente el proceso de debida diligencia / # de colaboradores vinculados en el periodo * 100</t>
  </si>
  <si>
    <t>Certificación de aplicación de debida diligencia</t>
  </si>
  <si>
    <t>Oficina de Administración Laboral</t>
  </si>
  <si>
    <t># de equipos biomédicos a los que se realizó mantenimiento preventivo /  # de equipos biomédicos programados para mantenimiento *100</t>
  </si>
  <si>
    <t># de equipos industriales a los que se realizó mantenimiento preventivo /  # de equipos industriales programados para mantenimiento *100</t>
  </si>
  <si>
    <t># de copias de seguridad realizadas / # de copias de seguridad programadas * 100</t>
  </si>
  <si>
    <t>Reporte Generado por el software</t>
  </si>
  <si>
    <t>Jefe Oficina de Información, Sistemas y Procesos</t>
  </si>
  <si>
    <t># de campañas realizadas / # de campañas programadas *100</t>
  </si>
  <si>
    <t>Profesional SIAU</t>
  </si>
  <si>
    <t>Asesor Planeación y Calidad</t>
  </si>
  <si>
    <t>Matriz de Seguimiento PGG</t>
  </si>
  <si>
    <t>Valor de la ejecución de ingresos totales recaudados en vigencia (incluye recaudo de cxc de vigencias anteriores) / valor de la ejecución de gastos comprometidos incluyendo cxp de vigencias anteriores</t>
  </si>
  <si>
    <t>informe trimestral formato IDS decreto 2193 de 2004</t>
  </si>
  <si>
    <t xml:space="preserve">Jefe Presupuesto y Contabilidad </t>
  </si>
  <si>
    <t># de actualizaciones aplicadas / # de actualizaciones solicitadas * 100</t>
  </si>
  <si>
    <t xml:space="preserve"> Certificación de Cumplimiento</t>
  </si>
  <si>
    <t># de estados financieros aprobados por RF / # de estados financieros generados * 100</t>
  </si>
  <si>
    <t>Estado de resultados y balance Firmados por RF</t>
  </si>
  <si>
    <t>Contador</t>
  </si>
  <si>
    <t># de balances de comprobación emitidos / # de periodos contables * 100</t>
  </si>
  <si>
    <t>Balance de Comprobación</t>
  </si>
  <si>
    <t># de cuentas verificadas / # de cuentas gestionadas * 100</t>
  </si>
  <si>
    <t>Certificación de aplicación de los tres pasos</t>
  </si>
  <si>
    <t xml:space="preserve">Tesorero
</t>
  </si>
  <si>
    <t>informe de seguimiento</t>
  </si>
  <si>
    <t>Líder Proceso PYMS
Referente Vacunación</t>
  </si>
  <si>
    <t>Líder Proceso PYMS
Referente Rutas Integrales de Ciclo de Vida</t>
  </si>
  <si>
    <t>Líder Proceso PYMS
Referente Salud Pública</t>
  </si>
  <si>
    <t>Líder Proceso PYMS
Referente SASER</t>
  </si>
  <si>
    <t xml:space="preserve">Líder Proceso PYMS
Profesional Apoyo </t>
  </si>
  <si>
    <t># de pasos de la ruta critica de pamec  cumplidos / # total de pasos de la ruta critica para la implementación del pamec *100</t>
  </si>
  <si>
    <t>Cronograma de la Ruta Critica y/o
Actas de Reunión
Listados de asistencia</t>
  </si>
  <si>
    <t>Apoyo Profesional Calidad Habilitación</t>
  </si>
  <si>
    <t>Red energética inestable
 Carencia de mantenimiento preventivo
Carencia de mantenimiento correctivo</t>
  </si>
  <si>
    <t>Posibilidad de pérdida de la disponibilidad e integridad de información y servicios tecnológicos soportados mediante  UPS Servidores y UPS Switches, debido a  red energética inestable, falta de mantenimiento preventivo y correctivo de equipos de suplencia energética</t>
  </si>
  <si>
    <t>Vulnerabilidades en los sistemas de información</t>
  </si>
  <si>
    <t>Posibilidad de perdida de la confidencialidad, integridad y disponibilidad de los activos de información gestionados en la red tecnológica, debido a vulnerabilidades en los sistemas de información por falta de actualizaciones, o configuraciones inadecuadas que puedan generar brechas y facilitar ataques informáticos.</t>
  </si>
  <si>
    <t># de mantenimientos aplicados / # de mantenimientos solicitados * 99</t>
  </si>
  <si>
    <t xml:space="preserve">Jefe Oficina de información, sistemas y procesos </t>
  </si>
  <si>
    <t>Alto</t>
  </si>
  <si>
    <t>Riesgo en Salud - Tecnicos</t>
  </si>
  <si>
    <r>
      <t xml:space="preserve">Código: </t>
    </r>
    <r>
      <rPr>
        <sz val="11"/>
        <rFont val="Arial"/>
        <family val="2"/>
      </rPr>
      <t>DIE-01-P-08-F-01</t>
    </r>
    <r>
      <rPr>
        <b/>
        <sz val="11"/>
        <rFont val="Arial"/>
        <family val="2"/>
      </rPr>
      <t xml:space="preserve">
Versión: </t>
    </r>
    <r>
      <rPr>
        <sz val="11"/>
        <rFont val="Arial"/>
        <family val="2"/>
      </rPr>
      <t>03</t>
    </r>
  </si>
  <si>
    <r>
      <rPr>
        <b/>
        <sz val="11"/>
        <rFont val="Arial"/>
        <family val="2"/>
      </rPr>
      <t>Fecha:</t>
    </r>
    <r>
      <rPr>
        <sz val="11"/>
        <rFont val="Arial"/>
        <family val="2"/>
      </rPr>
      <t xml:space="preserve"> 31/07/2025</t>
    </r>
  </si>
  <si>
    <t>Población flotante, migrante y creencias culturales.</t>
  </si>
  <si>
    <t>Posibilidad de incremento de eventos inmunoprevenibles por el  incumplimiento de coberturas útiles de vacunación en la ESE IMSALUD</t>
  </si>
  <si>
    <t>Limitaciones culturales, baja escolaridad,Exclusión social, pobreza</t>
  </si>
  <si>
    <t>Limitaciones culturales, baja escolaridad, pobreza,falta de adherencia a programas de salud reproductiva.</t>
  </si>
  <si>
    <t>Limitaciones culturales, baja escolaridad, pobreza,falta de adherencia a programas de salud reproductiva , condiciones de saneamiento basicoy ambiental.</t>
  </si>
  <si>
    <t>Exclusión social, pobreza, barreras culturales y aislamiento geográfico.</t>
  </si>
  <si>
    <t>Posibilidad de no acceder a los servicios de salud por inasistencia a  las jornadas de salud extramurales programadas por la ESE IMSALUD.</t>
  </si>
  <si>
    <t>Población adulta mayor con concentración alta-Prevalencia de enfermedades crónicas como HTA, diabetes tipo II, dislipidemias</t>
  </si>
  <si>
    <t xml:space="preserve">Fortalecer la educacion en estilos de vida saludable </t>
  </si>
  <si>
    <t>Numero de usuarios con actividades en educacion en salud  / Numero de consultas de primera vez por medicina general * 100%</t>
  </si>
  <si>
    <t xml:space="preserve">Acta de informe de actividades de educacion en salud por medicina general </t>
  </si>
  <si>
    <t xml:space="preserve">Referente de alteraciones nutricionales </t>
  </si>
  <si>
    <t>Hábitos deficientes en cuidados de salud oral-barreras culturales</t>
  </si>
  <si>
    <t xml:space="preserve">Aumentar la ejecucion de actividades en salud oral en salud por curso de vida </t>
  </si>
  <si>
    <t>Coordinador de odontologia</t>
  </si>
  <si>
    <t>Bajo acceso a controles prenatales - falta de adherencia a programas de salud reproductiva-Población flotante, migrante y creencias culturales</t>
  </si>
  <si>
    <t>probabilidad del aumento de la morbi motalidad materno perinatal por la no adherenia a la ruta de atencionen salud materno perinatal.</t>
  </si>
  <si>
    <t xml:space="preserve">aumentar el numero de consultas de atencion preconcepcional en mujeres en edad fertil </t>
  </si>
  <si>
    <t xml:space="preserve">numero de consultas preconcionales realizadas / numero total de consultas preconcepcionales agendadas </t>
  </si>
  <si>
    <t xml:space="preserve">Informe de seguimiento a actividades de la ruta materno perinatal </t>
  </si>
  <si>
    <t xml:space="preserve">Referente ruta materno perinatal </t>
  </si>
  <si>
    <t>Exclusión social, pobreza, barreras culturales y aislamiento geográfico. Violencia</t>
  </si>
  <si>
    <t xml:space="preserve">Fortalecer la ejecucion de actividades educativas sobre prevencion de consumo de sustancias psicoactivas por curso de vida realizando capacitaciones de forma trimestral en las ubas de la ESE </t>
  </si>
  <si>
    <t>numero de actividades educativas  sobre prevencion de consumo de sustacias psicoactivas realizadas  / numero de actividaes educativas programadas</t>
  </si>
  <si>
    <t xml:space="preserve">informe de seguimiento a actividades educativas </t>
  </si>
  <si>
    <t xml:space="preserve">referente salud mental </t>
  </si>
  <si>
    <t xml:space="preserve">Probabilidad de aumento de complicaciones en la salud mental y fisica por la no atencion, reconocimiento y adherencia a protocolos y lineamientos nacionales para atencion de casos sospechos de algun tipo de violencia </t>
  </si>
  <si>
    <t>Fortalecer los niveles de adherencia al protocolo institucional de atencion a violencias basadas en genero intrafamiliar y ataques con agentes quimicos   mediante capacitación semestral del personal asistencial según los servicios.</t>
  </si>
  <si>
    <t>numero de actividades educativas  sobre atencion a violencias basadas en genero intrafamiliar y ataques con agentes quimicos  / numero de actividaes educativas programadas</t>
  </si>
  <si>
    <t>informe de actividades/ educativas  cronograma de capacitaciones</t>
  </si>
  <si>
    <t>Medico epidemiologo VSP</t>
  </si>
  <si>
    <t xml:space="preserve">Fortalecer los niveles de adherencia a la aplicación de instrumentos de tamizaje en salud mental por curso de vida mediante capacitacion semestral al personal asistencial de las ubas de la Ese Imsalud </t>
  </si>
  <si>
    <t>numero de actividades educativas  sobre instrumentos de tamizaje en salud mental realizadas / numero de actividaes educativas programadas</t>
  </si>
  <si>
    <t xml:space="preserve">Referente en salud mental </t>
  </si>
  <si>
    <t>Agua no potable y deficiencias en el saneamiento básico, hacinamiento</t>
  </si>
  <si>
    <t>Agua no potable y deficiencias en el saneamiento básico, hacinamiento,Hábitat de nuestra población, hacinamiento, convivencia con animales</t>
  </si>
  <si>
    <t>No identificación de necesidades de información</t>
  </si>
  <si>
    <t xml:space="preserve">Posibilidad de desconocimiento por parte de los funcionarios sobre los mecanismos establecidos para la realización de solicitudes de información. </t>
  </si>
  <si>
    <t>Formato Informe</t>
  </si>
  <si>
    <t>Jefe Oficina de Información Sistemas y Procesos</t>
  </si>
  <si>
    <t>Captura incompleta de datos (Campos)</t>
  </si>
  <si>
    <t>Posibilidad de ausencia de procesos de auditoría que permitan detectar oportunamente campos de datos no diligenciados.</t>
  </si>
  <si>
    <t># de formatos actualizados / # de formatos planificados para revisión * 100</t>
  </si>
  <si>
    <t>Jefe Oficina Atención en Salud</t>
  </si>
  <si>
    <t>Perdida de Información</t>
  </si>
  <si>
    <t>Posibilidad de pérdida o alteración de información debido a fallas en la transmisión y/o eliminación de registros del servidor.</t>
  </si>
  <si>
    <t># horas de servicio / # horas totales del mes *100</t>
  </si>
  <si>
    <t xml:space="preserve">Falta de unificación de criterios para la producción de reportes  </t>
  </si>
  <si>
    <t>Posibilidad de elaboración inconsistente de reportes por carencia de una guía estandarizada.</t>
  </si>
  <si>
    <t>Mal uso de la imagen corporativa de la entidad</t>
  </si>
  <si>
    <t>Posibilidad de uso inadecuado de la imagen corporativa de la entidad por desconocimiento de los lineamientos establecidos.</t>
  </si>
  <si>
    <t># socializaciones realizadas / # de socializaciones programadas * 100</t>
  </si>
  <si>
    <t>Incumplimiento de los cronogramas establecidos para el desarrollo de comités institucionales.</t>
  </si>
  <si>
    <t xml:space="preserve">Posibilidad de cambios frecuentes en los cronogramas planificados por el desarrollo priorizado de actividades institucionales no previstas. </t>
  </si>
  <si>
    <t xml:space="preserve">Validación y seguimiento al cumplimiento de cronogramas para el desarrollo de comités institucionales. </t>
  </si>
  <si>
    <t># de reuniones realizadas / # reuniones programadas * 100</t>
  </si>
  <si>
    <t>Jefe Oficina de Planeación</t>
  </si>
  <si>
    <t>Programación y socialización de agenda mensualizada para el desarrollo de comités.</t>
  </si>
  <si>
    <t xml:space="preserve">1. FALTA DE ADHERENCIA A PROCEDIMIENTOS INSTUCIONALES.
2. FALLAS EN LA SUPERVISIÓN
3. FALLAS U OMISION DE LA REALIZACIÓN DE PROCEDIMIENTOS SEGÚN LA FRECUENCIA INDICADA DE LIMPIEZA, DESINFECCION Y ESTERILIZACIÓN 
4 FALTA DE TRAZABILIDAD EN PROCESOS DE ESTERILIZACIÓN. </t>
  </si>
  <si>
    <t>POSIBILIDAD DE CONTAMINACIÓN CRUZADA A TRAVÉS DE DISPOSITIVOS MÉDICOS REUTILIZABLES</t>
  </si>
  <si>
    <t>1. FALTA DE ADHERENCIA A PROTOCOLOS, PROCEDIMIENTOS Y GUIAS INSTITUCIONALES. 
2.FALTA DE REALIZACIÓN DE MANTENIMIENTOS PREVENTIVOS Y CORRECTIVOS OPORTUNOS A EQUIPOS.
3. FALTA DE EXPERTICIA EN LA MANIPULACIÓN DE EQUIPOS Y DISPOSITIVOS MÉDICOS.
4. FALTA DE CAPACITACIÓN A PERSONAL ASISTENCIAL.
5. FALTA DE VERIFICACIÓN DE CONDICIONES DE DISPOSITIVOS MÉDICOS QUE REQUIERAN SER DADOS DE BAJA DE FORMA OPORTUNA</t>
  </si>
  <si>
    <t xml:space="preserve">PROSIBILIDAD DE GENERACIÓN DE LESIONES TISULARES TRAUMA POR FALLAS O MAL USO DE LA TECNOLOGÍA BIOMÉDICA Y DISPOSITIVOS MÉDICOS, </t>
  </si>
  <si>
    <t xml:space="preserve">POSIBILIDAD DE GENERACIÓN DE LESIONES TISULARES TRAUMA POR FALLAS O MAL USO DE LA TECNOLOGÍA BIOMÉDICA Y DISPOSITIVOS MÉDICOS, </t>
  </si>
  <si>
    <t>1 DEFICIENCIAS EN LA IDENTIFICACIÓN PREVISA DE ALERGIAS O SENSIBILIDADES.
2. ERRORES EN LA SELECCIÓN, MANIPULACIÓN O ALMACENAMIENTO DE DISPOSITIVOS.
3. FALTA DE ADHERENCIA A PROCESOS, PRODIMIENTOS INSTITUCIONALES.
4. FALLAS EN LA SUPERVISIÓN.  A AL EJECCUICÓN ADECUADA DE LOS PROCESOS POR PARTE DEL PERSONAL ASISTENCIAL.</t>
  </si>
  <si>
    <t xml:space="preserve">POSIBILIDAD DE DESARROLLO DE ALERGIAS Y/O RECHAZO DE DISPOSITIVOS BIOMÉDICOS </t>
  </si>
  <si>
    <t>1. FALTA DE ADHERENCIA A PROTOCOLOS, PROCEDIMIENTOS Y GUIAS INSTITUCIONALES. 
2. FALLAS EN EL DESPLIEGUE
3. FALLAS DE SUPERVISIÓN
4. FALLAS EN EL ENTRENAMIENTO DEL PERSONAL ASISTENCIAL EN USO ADECUADO DE EQUIPOS Y DISPOSITIVOS MEDICOS</t>
  </si>
  <si>
    <t>POSIBILIDAD DE USO DE DISPOSITIVOS MEDICOS Y/O EQUIPOS PARA FINES NO AUTORIZADOS</t>
  </si>
  <si>
    <t>1. FALTA DE CALIBRACIÓN DE EQUIPOS.
2. OBSOLESCENCIA TECNOLOGICA.
3. NO CUMPLIMIENTO DE MANTENIMIENTOS PREVENTIVOS. 
4. FALTA DE SUPERVISIÓN A LA EJECUCIÓN DE CRONOGRAMAS DE MANTENIMIENTO Y CALIBRACIÓN DE EQUIPOS. 
5.NO REALIZACION DE MANTENIMIENTO CORRECTIVO DE FORMA OPORTUNA</t>
  </si>
  <si>
    <t>POSIBILIDAD DE ERRORES DIAGNÓSTICOS Y/O DECISIONES CLÍNICAS INAPROPIADAS POR FALLAS EN DISPOSITIVOS DE MONITOREO</t>
  </si>
  <si>
    <t>Documentación, despliegue y apropiación del Paquete instruccional de Seguridad del Paciente y la Atención Segura: Gestión Segura de la Tecnología Biomédica y Prevención de Infecciones Asociadas a la atención en Salud</t>
  </si>
  <si>
    <t>Medición de Adherencia a a través de listas de chequeo aplicadas en cada una de las IPS teniendo en cuenta las buenas prácticas adoptadas</t>
  </si>
  <si>
    <t xml:space="preserve">Documentación, despliegue y apropiación del Paquete instruccional de Seguridad del Paciente y la Atención Segura: Gestión Segura de la Tecnología Biomédica </t>
  </si>
  <si>
    <t xml:space="preserve">Seguimiento y Monitoreo de Eventos asociados al uso de Dispositivos Médicos y Equipos. </t>
  </si>
  <si>
    <t xml:space="preserve">Seguimiento a cornograma de mantenimiento preventivo de equipos biomédicos </t>
  </si>
  <si>
    <t>Realizar medición de adherencia a procedimientos de esterilización qa través de listas de chequeo</t>
  </si>
  <si>
    <t># de listas de chequeo con resultado satisfactorio / # de listas de chequeo aplicadas *100</t>
  </si>
  <si>
    <t>REFERENTE DE ESTERILIZACIÓN</t>
  </si>
  <si>
    <t># de Eventos Adversos asociados al Riesgo /#Total de eventos adversos reportados en el periodo *100</t>
  </si>
  <si>
    <t xml:space="preserve">Realizar Seguimiento a Cronograma de Manteniemiento ¨Preventivo de Equipos </t>
  </si>
  <si>
    <t>#no de mantenimientos programados según cronograma/# total de manteniemientos ejecutados en el periodo +100</t>
  </si>
  <si>
    <t>1. FALLAS EN EL DESPLIEGUE.
2. FALTA DE APROPIACIÓN POR PARTE DE LIDERES Y RESPONSABLES DEL PROCESOS.
3. AUSENCIA DE SEGUIMIENTO Y EVALUACIÓN PERIÓDICA.
4.  DESINTERES POR PARTE DEL PERSONAL ASISTENCIAL Y ADMINISTRATIVO.</t>
  </si>
  <si>
    <t>POSIBILIDAD DE AUSENCIA DE APROPIACIÓN E  IMPLEMENTACIÓN PRACTICA DE LA POLÍTICA EN LOS PROCESOS ASISTENCIALES Y ADMINISTRATIVOS</t>
  </si>
  <si>
    <t>1. FALTA DE ADHERENCIA A PROTOCOLOS, PROCEDIMIENTOS Y GUIAS INSTITUCIONALES. 
2. FALLAS EN EL DESPLIEGUE</t>
  </si>
  <si>
    <t>POSIBILIDAD DE OMISION DE INFORMACIÓN RELEVANTE EN DECISIONES CLINICAS POR REGISTRO MANUAL O IMCOMPLETO EN HISTORIAS CLINICAS</t>
  </si>
  <si>
    <t>1. FALTA DE ESTANDARIZACIÓN DE PROCEDIMIENTOS DE PROCEDIMIENTOS CLÍNICOS Y ADMINISTRATIVOS. 
2. FALLAS EN EL DESPLIEGUE.
3. FALTA DE ADHERENCIA Y SEGUIMIENTO A ADHERENCIA POR PARTE DEL PERSONAL.</t>
  </si>
  <si>
    <t xml:space="preserve">POSIBILIDAD DE ERRORES EN LA EJECUCIÓN DE PROCEDIMIENTOS CLINICOS Y ADMINISTRATIVOS POR VARIABILIDAD DE CRITERIOS EN EL PERSONAL </t>
  </si>
  <si>
    <t xml:space="preserve">1. FALLAS EN EL DESPLIEGUE DEL PROCEDIMIENTO.
2. OMISIÓN DE APLICACIÓN DEL PROCEDIMIENTO POR PARTE DEL PERSONAL.
</t>
  </si>
  <si>
    <t>POSIBILIDAD DE NO PRIORIZACIÓN DEL PACIENTE SEGÚN SUS NECESIDADES EN PUERTA DE ENTRADA</t>
  </si>
  <si>
    <t>1. BAJO REPORTE DE SUCESOS ASOCIADOS A SEGURIDAD DEL PACIENTE POR PARTE DEL PERSONAL 
2. DESCONOCIMIENTO DE RIESGOS ASOCIADOS AL SERVICIO POR PARTE DEL PERSONAL.
3. FALLAS EN LA MEDICIÓN, ANAÍLIS Y MONITOREO DE EVENTOS DE FORMA OPORTUNA. 
4. FALTA DE RETROALIMENTACIÓN Y APRENDIZAJE COLECTIVO.</t>
  </si>
  <si>
    <t>POSIBILIDAD DE RECURRENCIA DE SUCESOS Y EVENTOS ADVERSOS</t>
  </si>
  <si>
    <t>1. FALTA DE ADHERENCIA A MANUALES, GUIAS, PROTOCOLOS Y PROCEDIMIENTOS INSTITUCIONALES.
2. FALLAS EN EL DESPLIEGUE.
3. FALTA DE SUPERVISIÓN EN LA EJECUCIÓN DE PROCESOS.</t>
  </si>
  <si>
    <t>POSIBILIDAD DE ADQUISIÓN DE INFECCIONES ASOCIADAS A LA ATENCIÓN EN SALUD</t>
  </si>
  <si>
    <t xml:space="preserve">1.FALTA DE ADHERENCIA A MANUALES, GUIAS, PROTOCOLOS Y PROCEDIMIENTOS INSTITUCIONALES. 
2. IDENTIFICACIÓN INCORRECTA DEL PACIENTE 
3.. FALLAS EN EL DESPLIEGUE
4. FALTA DE COMPETENCIAS EN EL COLABORADOR QUE EJECUTAS LOS PROCESOS ASOCIADOS A LA PRACTICA SEGURA..
5. FALTA DE EDUCACIÓN AL PACIENTE
6. FALLAS EN LA COMUNICACIÓN ENTRE EL EQUIPO DE TRABAJO.
7. EXCESO DE CONFIANZA
8. AFAN POR EJECUTAR LA TAREA
9. CANSANCIO DEL PERSONAL.
</t>
  </si>
  <si>
    <t>POSIBILIDAD DE OCURRENCIA DE EVENTOS ASOCIADOS A MEDICAMENTOS</t>
  </si>
  <si>
    <t xml:space="preserve">1. AMBIENTE FÍSICO NO SEGURO. 
2. DOTACIÓN NO SEGURA
3. FALLAS EN EL DESPLIEGUE DE PROTOCOLO.
4. NO APLICACIÓN DE BARRERAS PARA LA PREVENCIÓN.
5. NO APLICACIÓN DE ESCALAS PARA DETERMINAR EL RIESGO. 
</t>
  </si>
  <si>
    <t xml:space="preserve">POSIBILIDAD DE OCURRENCIA DE CAIDAS </t>
  </si>
  <si>
    <t xml:space="preserve">1. FALLAS EN VERIFICACIÓN 
2. FALTA DE ADHERENCIA A PROTOCOLOS, GUIAS , MANUALES INSTITUCIONALES
3. FALLAS EN EL DESPLIEGUE
</t>
  </si>
  <si>
    <t>POSIBILIDAD DE OCURRENCIA DE SUCESOS DE SEGURIDAD ASOCIADOS A PROCEDIMIENTOS QUIRÚRGICOS</t>
  </si>
  <si>
    <t xml:space="preserve">1. DESCONOCIMIENTO DEL RIESGO
2. FALTA DE ADHERENCIA A PROTOCOLOS, MANUALES, GUIAS, PROCEDIMIENTOS INSTITUCIONALES.
3. FALLAS EN EL DESPLIEGUE.
</t>
  </si>
  <si>
    <t>POSIBILIDAD DE DESARROLLO DE ULCERAS POR PRESIÓN EN PACIENTES HOSPITALIZADOS</t>
  </si>
  <si>
    <t>1. FALTA DE ADHERENCIA LA BUENA PRACTICA.
2. FALLAS EN EL DESPLIEGUE
3. AFAN POR EJECUTAR LA TAREA
4. CANSANCIO DEL PERSONAL</t>
  </si>
  <si>
    <t>POSIBILIDAD DE OCURRENCIA DE SUCESOS DE SEGURIDAD ASOCIADOS A LA CORRECTA IDENTIFICACIÓN DEL PACIENTE</t>
  </si>
  <si>
    <t>1.FALTA DE ADHERENCIA A LA BUENA PRACTICA.
2. FALLAS EN EL DESPLIEGUE.
3. FALTA DE HABILIDAD Y /O CONCENTRACIÓN POR PARTE DEL OPERADOR.
3. NO CONCIENTIZACIÓN DEL RIESGO
4. AFAN POR EJECUTAR LA TAREA
5. SOBRECARGA LABORAL</t>
  </si>
  <si>
    <t xml:space="preserve">POSIBILIDAD DE OCURRENCIA DE SUCESOS DE SEGURIDAD ASOCIADOS A LA OBTENCIÓN DE AYUDAS DIAGNÓSTICAS </t>
  </si>
  <si>
    <t>POSIBILIDAD DE OCURRENCIA DE SUCESOS DE SEGURIDAD ASOCIADOS A LA OBTENCIÓN DE AYUDAS DIAGNÓSTICAS</t>
  </si>
  <si>
    <t xml:space="preserve">1. NO VALORACIÓN DEL RIESGO DEL PACIENTE AL INGRESO. 
2. FALTA DE ADHERENCIA A PROTOCOLOS INSTITUCIONALES.
3. NO IDENTIFICACIÓN TEMPRANA DE SIGNOS.
4. FALLAS EN EL DESPLIEGUE Y CAPACITACIÓN A COLABORADORES. </t>
  </si>
  <si>
    <t>POSIBILIDAD DE DETERIORO DE LA CONDICIÓN CLÍNICA POR NO DIAGNÓSTICO OPORTUNO EN PACIENTES CARDIOVASCULARES</t>
  </si>
  <si>
    <t xml:space="preserve">1. NO VALORACIÓN DEL RIESGO DEL PACIENTE AL INGRESO. 
2. AMBIENTE NO SEGURO DESENCADENATE EN PACIENTES CON RIESGO.
3. FALTA DE ADHERENCIA A PROTOCOLOS INSTITUCIONALES.
4. NO IDENTIFICACIÓN TEMPRANA DE SIGNOS.
5. FALLAS EN EL DESPLIEGUE Y CAPACITACIÓN A COLABORADORES. </t>
  </si>
  <si>
    <t xml:space="preserve">POSIBILIDAD DE OCURRENCIA DE SUCESOS DE SEGURIDAD EN PACIENTES CON ENFERMEDAD MENTAL </t>
  </si>
  <si>
    <t xml:space="preserve">1. NO VALORACIÓN DEL RIESGO DEL PACIENTE AL INGRESO. 
2. FALTA DE SUPERVISIÓN.
3. FALTA DE ADHERENCIA A PROTOCOLOS INSTITUCIONALES.
</t>
  </si>
  <si>
    <t>POSIBILIDAD DE FUGA DE PACIENTES</t>
  </si>
  <si>
    <t xml:space="preserve">1. EVALUACIÓN INCOMPLETA DEL PACIENTE.
2. FALTA DE ADHERENCIA A GUIAS, PROTOCOLOS Y PROCEDIMIENTOS INSTITUCIONALES. </t>
  </si>
  <si>
    <t>PROBABILIDAD DE OMISION DE INTERVENCIÓN NUTRICIONAL OPORTUNA</t>
  </si>
  <si>
    <t xml:space="preserve">1. FALTA DE ADHERENCIA A GUIAS, PROTOCOLOS Y PROCEDIMIENTOS INSTITUCIONALES
2. FALLAS EN EL DESPLIEGUE.
3. FALTA DE ARTICULACIÓN INTERINSTITUCIONAL PARA PRIORIZACIÓN DE POBLACIÓN MATERNA. 
4. SUBESTIMACIÓN DEL RIESGO.
5. TIEMPO INSUFICIENTE DE CONSULTA.
6. FALTA DE ADHERENCIA Y CONTINUIDAD EN CONTROLES PRENATALES POR PARTE DE LA PACIENTE POR FACTORES ECONÓMICOS, CULTURALES O DIFICULTADES DE ACCESO POR CIRCUNSTANCIAS GEOGRÁFICAS.
7. SESGOS EN EL PROFESIONAL.
8. AFAN POR EJECUTAR LA TAREA.
9. COMUNICACIÓN INADECUADA ENTRE EL EQUIPO DE TRABAJO.
10. SOBRECARGA LABORAL 
11. NO PRIORIZACION DE LA ATENCIÓN
</t>
  </si>
  <si>
    <t>POSIBILIDAD DE OCURRENCIA DE SUCESOS DE SEGURIDAD EN GESTANTES Y RECIÉN NACIDOS</t>
  </si>
  <si>
    <t xml:space="preserve">1. SOBRECARGA DEL PERSONAL.
2. FALTA DE ADHERENCIA A GUIAS, PROTOCOLOS , MANUALES Y PROCEDIMIENTOS INSTITUCIONALES.
3. FALLAS EN EL DESPLIEGUE
4. FALTA DE SEGUIMIENTO A PERSONAL ASISTENCIAL </t>
  </si>
  <si>
    <t>POSIBILIDAD DE OCURRENCIA DE EVENTOS ADVERSOS ASOCIADOS A ATENCIÓN DE URGENCIAS EN POBLACIÓN PEDIATRICA</t>
  </si>
  <si>
    <t xml:space="preserve">1. DESCONOCIMIENTO DEL PROCEDIMIENTO POR PARTE DEL PERSONAL ASISTENCIAL.
2. FALTA DE DOCUMENTACIÓN
3. FALLAS EN EL DESPLIEGUE
4. FALTA DE ADHERENCIA DEL PERSONAL AL PROCEDIMIENTO.
</t>
  </si>
  <si>
    <t xml:space="preserve">POSIBILIDAD DE DETERIORO DE LA CONDICIÓN CLÍNICA POR NO ATENCIÓN OPORTUNA A TRAVÉS DE EQUIPOS DE RESPUESTA RÁPIDA </t>
  </si>
  <si>
    <t xml:space="preserve">1. FALTA DE ADHERENCIA A PROTOCOLOS, PROCEDIMIENTOSY GUIAS INSTITUCIONALES
2. FALLAS EN EL DESPLIEGUE
3. FATIGA DEL PERSONAL.
4. AFAN POR TERMINAR LA TAREA.
5. FALTA DE SUPERVISIÓN.
6. FALTA DE ENTRENAMIENTO EN PUESTO DE TRABAJO.
</t>
  </si>
  <si>
    <t>POSIBILIDAD DE POSIBILIDAD DE FALTA DE COMUNICACIÓN APROPIADA DURANTE LOS CAMBIOS DE TURNO Y TRASLADO DE PACIENTES</t>
  </si>
  <si>
    <t>POSIBILIDAD DE FALTA DE COMUNICACIÓN APROPIADA DURANTE LOS CAMBIOS DE TURNO Y TRASLADO DE PACIENTES</t>
  </si>
  <si>
    <t xml:space="preserve">1. NO ASIGNACIÓN DE TIEMPO SUFICIENTE PARA COMUNICAR LA INFORMACIÓN IMPORTANTE Y EL PERSONAL FORMULE Y RESPONDA PREGUNTAS SIN INTERRUPCIONES, SIEMPRE QUE SEA POSIBLE. 
2.  MECANIZACIÓN Y DESHUMANIZACIÓN DE LOS PROCESOS.
3. USO DE TECNICISMOS MÉDICOS.
4. EDAD, NIVEL CULTURAL Y SOCIOECONÓMICO DEL PACIENTE
5. DIVERSIDAD CULTURAL O CREENCIAS.
6. PERSONAL NO IDÓNEO O CON DEFICIENCIAS EN ÁREAS COMO: COMPRENSIÓN DEL PACIENTE, RESPETO DE SU SITUACIÓN, OPCIONES TERAPEÚTICAS, RIESGOS Y CUIDADOS. 
7. FALTA DE COMPETENCIAS EN RELACIONES INTERPERSONALES.
8. FALTA DE ADHERENCIA A PRTOTOCOLOS INSTITUCIONALES.
</t>
  </si>
  <si>
    <t>POSIBILIDAD DE COMUNICACIÓN NO EFECTIVA CON EL PACIENTE</t>
  </si>
  <si>
    <t>1. SOBRECARGA LABORAL.
2. TRABAJO EN TURNOS DE MAS DE 12 CONTINUA DENTRO O FUERA DE LA INSTITUCIÓN.
3. FALTA DE DESCANSO.
4. FALTA DE APOYO SOCIAL EN EL TRABAJO.
5. AMBIGÜEDAD DE FUNCIONES.
6. ESCASEZ DE PERSONAL.
7. TRATO DE PACIENTES DÍFICILES.</t>
  </si>
  <si>
    <t>POSIBILIDAD DE ERROR EN EL DIAGNÓSTICO O EJECUCIÓN DE  PLAN DE TRATAMIENTO POR CANSACIO Y/O ESTRÉS DEL PERSONAL ASISTENCIAL</t>
  </si>
  <si>
    <t xml:space="preserve">1. FATIGA DEL PERSONAL 
2. COMPETENCIAS INADECUADAS DE PERSONAL ASISTENCIAL.
3. POCO COMPROMISO CON CULTURA CON CULTURA CON CONSENTIMIENTO INFORMADO.
4. FALTA DE SUPERVISIÓN.
5. FALTA DE ADHERENCIA A PROTOCOLOS, MANUALES Y PROCEDIMIENTOS INSTITUCIONALES.
6. DELEGACIÓN DE RESPONSABILIDAD POR PARTE DEL PROFESIONAL TRATANTE. </t>
  </si>
  <si>
    <t xml:space="preserve">POSIBILIDAD DE OMISION DE CONSENTIMIENTO INFORMADO O DILIGENCIAMIENTO INCOMPLETO </t>
  </si>
  <si>
    <t>1. FATIGA DEL PERSONAL 
2. COMPETENCIAS INADECUADAS DE PERSONAL ASISTENCIAL.
3. POCO COMPROMISO CON CULTURA CON CULTURA CON CONSENTIMIENTO INFORMADO.
4. FALTA DE SUPERVISIÓN.
5. FALTA DE ADHERENCIA A PROTOCOLOS, MANUALES Y PROCEDIMIENTOS INSTITUCIONALES.
6. DELEGACIÓN DE RESPONSABILIDAD POR PARTE DEL PROFESIONAL TRATANTE. 
7. HABILIDADES DE COMUNICACIÓN DEFICIENTES.
8. DESCONOCIMIENTO DEL CONTEXTO DEL PACIENTE.
9. ALTO NÚMERO DE PACIENTES POR PROFESIONALES EN EL SERVICIO.</t>
  </si>
  <si>
    <t>POSIBILIDAD DE NO ENTENDIMIENTO DEL CONSENTIMIENTO INFORMADO</t>
  </si>
  <si>
    <t xml:space="preserve">1. ENTREGA DE INFORMACIÓN SOLO TÉCNICA O SIN VALIDAR COMPRENSIÓN. 
2. NO ENTREGA DE INSTRUCCIONES ESCRITAS. 
3. NO EXPLICACIÓN DE INDICACIONES Y/O RECOMENDACIONES DE CUIDADO AL PACIENTE POR PARTE DEL PROFESIONAL TRATANTE.
4.AUSENCIA DE SEGUIMIENTO POSTERIOR AL EGRESO.
5. SUBESTIMACIPÓN DEL RIESGO
6. AFAN POR EJECUTAR LA TAREA </t>
  </si>
  <si>
    <t>POSIBILIDAD DE OCURRENCIA DE SUCESOS DE SEGURIDAD ASOCIADOS A FALTA DE AUTOCUIDADO POR PARTE DEL PACIENTE Y SU FAMILIA</t>
  </si>
  <si>
    <t xml:space="preserve">1. INSUFICIENTE COMPETENCIA TÉCNICA O PRÁCTICA PARA EJECUTAR EL PROCEDIMIENTO.
2. DESCONOCIMIENTO DE PROTOCOLOS INSTITUCIONALES POR FALLAS EN EL DESPLIEGUE.
3. FALTA DE SUPERVICIÓN ACTIVA Y RETROALIMENTACIÓN INMEDIATA. 
</t>
  </si>
  <si>
    <t>POSIBILIDAD DE OCURRENCIA DE SUCESOS DE SEGURIDAD ASOCIADOS POR PARTE DE ESTUDIANTES DURANTE LA EJECUCIÓN DE PRACTICAS PROFESIONALES EN EL MARCO DEL CONVENIO DOCENTE ASISTENCIAL</t>
  </si>
  <si>
    <t xml:space="preserve">1.FALTA DE MANTENIMIENTO O CALIBRACIÓN PERIÓDICA.
2. USO INCORRECTO POR FALTA DE ENTRENAMIENTO.
3. NO REPORTE OPORTUNO DE FALLAS O INCIDENTES.
4. DESCONOCIMIENTO DE ALERTAS TECNÓLOGICAS O DE SEGURIDAD
5. NO CONTAR CON PROGRAMA ESTRUCTURADO DE TECNOVIGILANCIA
6. DESABASTECIMIENTO DE INSUMOS, REPUESTOS Y DISPOSITIVOS MÉDICOS
</t>
  </si>
  <si>
    <t xml:space="preserve">POSIBILIDAD DE OCURRENCIA DE SUCESOS DE SEGURIDAD ASOCIADOS A TECNOLOGÍA EN SALUD: EQUIPOS Y DISPOSITIVOS MEDICOS </t>
  </si>
  <si>
    <t>Documentación, despliegue y apropiación del Paquete instruccional de: Seguridad del paciente y Atención Segura</t>
  </si>
  <si>
    <t>Medición de Adherencia a la política a través de listas de chequeo aplicadas en cada una de las IPS teniendo en cuenta las buenas prácticas adoptadas</t>
  </si>
  <si>
    <t xml:space="preserve">Medición de Adherencia a la procedimientos, guias y protocolos en cuanto al diligenciamiento de historias clínicas a través de proceso de auditoria de historias clínicas en cada uno de los servicios asistenciales </t>
  </si>
  <si>
    <t xml:space="preserve">Monitoreo de reportes asociados al riesgo </t>
  </si>
  <si>
    <t>Documentación, despliegue y apropiación del Paquete instruccional de: Evaluar la frecuencia con la que ocurren eventos adversos y monitorizar aspectos claves relacionados con la seguridad del paciente y modelo pedagógico</t>
  </si>
  <si>
    <t>Ejecución de planes mejora, socialización y retroalimentación del personal para el aprendizaje colectivo</t>
  </si>
  <si>
    <t>Documentación, despliegue y apropiación del Paquete instruccional de: Detectar, prevenir y reducir el riesgo de IAAS</t>
  </si>
  <si>
    <t>Documentación, despliegue y apropiación del Paquete instruccional de: Mejorar la Seguridad en la Utilización de Medicamentos</t>
  </si>
  <si>
    <t>Documentación, despliegue y apropiación del Paquete instruccional de: Procesos para la prevención y reducción de la frecuencia de caídas</t>
  </si>
  <si>
    <t>Documentación, despliegue y apropiación del Paquete instruccional de: Mejorar la Seguridad en los Procedimientos Quirúrgicos</t>
  </si>
  <si>
    <t>Documentación, despliegue y apropiación del Paquete instruccional de: Prevenir Úlceras por presión</t>
  </si>
  <si>
    <t>Documentación, despliegue y apropiación del Paquete instruccional de: Asegurar la correecta identificación del paciente en procesos asistenciales</t>
  </si>
  <si>
    <t>Documentación, despliegue y apropiación del Paquete instruccional de: Mejorar la Seguridad en la Obtención de ayudas diagnósticas</t>
  </si>
  <si>
    <t>Documentación, despliegue y apropiación del Paquete instruccional de: Reducir el riesgo de atención en Pacientes Cardiovasculares</t>
  </si>
  <si>
    <t xml:space="preserve">Monitorear reportes asociados al riesgo </t>
  </si>
  <si>
    <t>Documentación, despliegue y apropiación del Paquete instruccional de: Reducir el Riesgo de Atención en Pacientes con Enfermedad Mental</t>
  </si>
  <si>
    <t>Monitorear reportes asociados al riesgo</t>
  </si>
  <si>
    <t>Documentación, despliegue y apropiación del Paquete instruccional de: Prevención de Malnutrición o Desnutrición</t>
  </si>
  <si>
    <t>Documentación, despliegue y apropiación del Paquete instruccional de: Garantizar la Atención Segura a la Gestante y el Recién Nacido</t>
  </si>
  <si>
    <t>Documentación, despliegue y apropiación del Paquete instruccional de: Seguridad en la atención de Urgencias de la Población Pediátrica</t>
  </si>
  <si>
    <t>Adherencia del personal asistencial a buena práctica</t>
  </si>
  <si>
    <t>Documentación, despliegue y apropiación del Paquete instruccional de: Implementar Equipos de Respuesta Rápida</t>
  </si>
  <si>
    <t>Adherencia por parte del personal a la Práctica Segura</t>
  </si>
  <si>
    <t>Documentación, despliegue y apropiación del Paquete instruccional de: Adecuada Comunicación entre las personas que atienden y cuidan a los Pacientes</t>
  </si>
  <si>
    <t>Adherencia por parte del personal al procedimiento institucional</t>
  </si>
  <si>
    <t>Adherencia por parte del personal a protocolo Institucional</t>
  </si>
  <si>
    <t>Documentación, despliegue y apropiación del Paquete instruccional de: Prevenir el Cansancio del Personal de Salud</t>
  </si>
  <si>
    <t>Monitoreo y seguimiento a reportes asociados al Riesgo</t>
  </si>
  <si>
    <t>Documentación, despliegue y apropiación del Paquete instruccional de: Garantizar la Funcionalidad del Procedimiento de Consentimiento Informado</t>
  </si>
  <si>
    <t>Documentación, despliegue y apropiación del Paquete instruccional de: Ilustrar al Paciente en el Autocuidado de su Seguridad</t>
  </si>
  <si>
    <t>Verificación a través de Rondas de Seguridad</t>
  </si>
  <si>
    <t xml:space="preserve">Documentación, despliegue y apropiación del Paquete instruccional de: Establecer Pautas Claras para el Proceso Docente Asistencial </t>
  </si>
  <si>
    <t>Verificación de adherencia a prácticas seguras a través de listas de chequeo</t>
  </si>
  <si>
    <t>Documentación, despliegue y apropiación del Paquete instruccional de: Seguridad en Tecnología en Salud</t>
  </si>
  <si>
    <t>Seguimiento a Despliegue de Paquete Instruccional y Buenas Prácticas asociadas a través de Cronograma de Capacitaciones</t>
  </si>
  <si>
    <t># de actividades de despliegue y capacitación ejecutadas/ # actividades de capacitación programadas * 100</t>
  </si>
  <si>
    <t>Referente Institucional de Seguridad del Paciente</t>
  </si>
  <si>
    <t>Realizar medición de adherencia a través de la aplicación de listas de chequeo</t>
  </si>
  <si>
    <t>Realizar medición de adherencia a procedimientos, guias y protocolos institucionales a través del diligenciamiento completo, oportuno y de calidad de las historias clínicas en procesos de auditoria</t>
  </si>
  <si>
    <t># de historias clínicas adecuadamente diligenciadas/# de historias clínicas auditadas en el período * 100</t>
  </si>
  <si>
    <t>Auditor Médico</t>
  </si>
  <si>
    <t>Realizar medición de adherencia a Recomendaciones de Guias de Práctica Clínica Adoptadas por la Institución en  procesos de auditoria de Historias Clínicas</t>
  </si>
  <si>
    <t># de historias clínicas con adherencia a GPC/# de historias clínicas auditadas en el período * 100</t>
  </si>
  <si>
    <t>Realizar seguimiento al riesgo a través de monitoreo de reportes asociados</t>
  </si>
  <si>
    <t># de sucesos asociados al riesgo/# total de sucesos reportados  en el periodo *100</t>
  </si>
  <si>
    <t>Gestionar planes de mejora y retroalimentación de eventos adversos e incidentes, presentar resultados en comité de seguridad del paciente.</t>
  </si>
  <si>
    <t># de acciones de gestión ejecutadas/ # de incidentes y adversos reportados en el periodo *100</t>
  </si>
  <si>
    <t>Referente de Farmacovigilancia</t>
  </si>
  <si>
    <t>Referente Institucional de Seguridad del Paciente
Referente de Programa de Farmacovigilancia</t>
  </si>
  <si>
    <t>Tasa de caidas</t>
  </si>
  <si>
    <t>Coordinador de Imágenes Diagnósticas</t>
  </si>
  <si>
    <t>Proporción de sucesos asociados con el riesgo</t>
  </si>
  <si>
    <t>Coordinador de Laboratorio Clínico</t>
  </si>
  <si>
    <t>Coordinador Médico</t>
  </si>
  <si>
    <t>Verificar reportes en plataforma viera asociados al riesgo, dando seguimiento y estableciendo planes de mejora donde sea pertinente</t>
  </si>
  <si>
    <t># de reportes asociados al riesgo/# de reportes en el  en el periodo* 100</t>
  </si>
  <si>
    <t>Refererente institucional de Seguridad del Paciente</t>
  </si>
  <si>
    <t xml:space="preserve">INFORME TIC-04-M-03-F-06 
</t>
  </si>
  <si>
    <t>Verificación de Adherencia a Diligenciamiento de Consentimiento Informado a través de la aplicación de Listas de Chequeo</t>
  </si>
  <si>
    <t>Verificación de entendimiento del consentimiento a través de rondas de seguridad</t>
  </si>
  <si>
    <t># de usuarios que demuestrar entender el procedimiento/ # de usuarios entrevistados en ronda de seguridad * 100</t>
  </si>
  <si>
    <t>Verificación de Explicación y Comprensión de indicaciones de autocuidado por parte del usuario a través de rondas de seguridad</t>
  </si>
  <si>
    <t># de usuarios que demuestran comprender indicaciones de cuidado/ # de usuarios entrevistados en ronda de seguridad * 100</t>
  </si>
  <si>
    <t>Verificación de Adherencia a Prácticas Seguras en Estudiantes a través de la aplicación de Listas de Chequeo</t>
  </si>
  <si>
    <t># de actividades de despliegue y capacitación ejecutadas/ # actividades de capacitación programadas * 101</t>
  </si>
  <si>
    <t>Referente Programa de Tecnovigilancia</t>
  </si>
  <si>
    <t>Referente Programa de Tecnovigilancia
Referente Institucional de Seguridad del Paciente</t>
  </si>
  <si>
    <t xml:space="preserve">Implementacion de  estrategias de vacunación (intramural y extramural) para fortalecer la gestión del programa de inmunizaciones  mediante la realización de jornadas de vacunación, brigadas de salud y jornadas de intensificación a cargo del referente de vacunación </t>
  </si>
  <si>
    <t xml:space="preserve">Seguimiento a la ejecucion de las actividades establecidas en las Rutas de atencion integral en salud por curso de vida  a cargo del referente del programa </t>
  </si>
  <si>
    <t>Captación de las mujeres en edad fertil al Programa de planificacion familiar y actividades de salud sexual y reproductiva transversales a las rutas de atencion integral a cargo del referente del las rutas .</t>
  </si>
  <si>
    <t>Seguimiento mensual al cronograma las jornadas de salud extramural realizadas por la unidad móvil de la ESE IMSALUD y los equipos basicos , a cargo del profesional de apoyol</t>
  </si>
  <si>
    <t>Promover la realizacion de tamizajes de riesgo cardiovascular y la promocion de estilos de vida saludable teniendo en cuenta lo establecido en la ruta cardiovascular y rutas de atencion por curso de vida  a cargo del referente de cada ruta.</t>
  </si>
  <si>
    <t>Realizar seguimiento a la ejecucion de las actividades establecidas en el programa de salud oral por curso de vida a cargo del coordinador de odontologia .</t>
  </si>
  <si>
    <t>evaluar la implementacion de la Ruta de atencion en salud  materno perinatal para identificar oportunamente riesgos gestacionales a cargo de la referente de la ruta .</t>
  </si>
  <si>
    <t xml:space="preserve">Evaluar la implementacion de la ruta de atencion por el consumo de sustancias psicoactivas a cargo del referente en salud mental .  </t>
  </si>
  <si>
    <t>realizar seguimiento al cumplimiento estricto del  PROTOCOLO DE ATENCION A VICTIMAS DE VIOLENCIA SEXUAL DE VIOLENCIAS BASADAS EN GÉNERO Y ATAQUES CON AGENTES QUÍMICOS a cargo de la referente de salud publica.</t>
  </si>
  <si>
    <t>Realizar Valoración integral por medicina general con aplicación de instrumentos de tamizaje en salud mental por curso de vida como lo establece la Ruta de atencion integral en salud mental.</t>
  </si>
  <si>
    <t>POSIBILIDAD DE OMISION DE INFORMACIÓN RELEVANTE EN DECISIONES CLINICAS POR REGISTRO MANUAL O INCOMPLETO EN HISTORIAS CLINICAS</t>
  </si>
  <si>
    <t>Posibilidad que no se cumpla con los estándares establecidos en el plan de gestión gerencial de la ESE IMSALUD afectando los resultados institucionales</t>
  </si>
  <si>
    <t>Posibilidad de que no se de cumplimiento a las metas establecidas en el plan de desarrollo institucional de la ESE IMSALUD afectando los objetivos estrategicos institucionales</t>
  </si>
  <si>
    <t>Posibilidad de incumplimiento de las acciones establecidas en los planes operativos anuales por procesos de la ESE IMSALUD afectando las metas por proceso.</t>
  </si>
  <si>
    <t>Posibilidad de incumplimiento de las acciones establecidas en las políticas institucionales de la ESE IMSALUD (MIPG - Asistenciales)  afectando la implementación de los lineamientos institucionales y su plataforma estrategica.</t>
  </si>
  <si>
    <t>Posibilidad de que no se cumpla con el proceso de rendición de cuentas de ESE IMSALUD (Rdc) afectando el flujo de información de acceso público mediante canales y mecanismos institucionales.</t>
  </si>
  <si>
    <t>Posibilidad de que la ESE IMSALUD no desarrolle el mejoramiento de procesos, practicas, experiencias, ideas o estrategias implementadas como resultado del proceso de referenciación comparativa afectando asi la menora continua</t>
  </si>
  <si>
    <t>Perdida de Recursos por faltante de documentos anexos y errores en facturación.</t>
  </si>
  <si>
    <t>Posibilidad que el outsorcing no aplique los controles establecidos en el procedimiento de facturación e ingreso y se generen glosas por evento y  perdida  de dinero para la entidad.</t>
  </si>
  <si>
    <t>Posibilidad que el facturador no ingrese el dinero en caja recibido por conceptos de particulares y cuotas moderadoras.</t>
  </si>
  <si>
    <t>Valor de la glosa notificada/ el valor radicado *100</t>
  </si>
  <si>
    <t xml:space="preserve">Formato informe  TIC-04-M-03-F-06 y archivo excel </t>
  </si>
  <si>
    <t xml:space="preserve">Posibilidad de NO consolidar y presentar los planes de mejoramiento e informes mensual,trimestral y anual  a los entes de control . </t>
  </si>
  <si>
    <t>Verificación del avance de las acciones establecidas en los planes de mejoramiento, a cargo del líder del proceso (plan de mejoramiento ). Consolidación de información a todos los procesos para presentación de avances de los planes de mejoramiento e informes  suscritos por la empresa , a cargo del Profesional de Apoyo de la  Subgerencia  Administrativa y Financiera entrega de informe al ente de control en los tiempos establecidos (Plan de Mejoramiento )</t>
  </si>
  <si>
    <t>El  Profesional de apoyo de la Subgerencia Administrativa y Financiera  llevará un registro diario de los servicios radicados para tramite de pago en los  formatos en Excel establecidos por la entidad  de acuerdo al procedimiento .
El profesional de apoyo de la Subgerencia Administrativa y Financiera emitirá un informe trimestral en el formato establecido con el seguimiento a los pagos de servicios Publicos .</t>
  </si>
  <si>
    <t>Falta de recurso humano 
 información recibida de forma extemporánea por otras dependencias generando demoras en la presentación de informe de Ley.
Desconocimiento de los términos de Ley para la presentación de informes.</t>
  </si>
  <si>
    <t xml:space="preserve">* Falta de recurso humano para la ejecución de las auditorias 
*Entrega de Información extemporánea por el proceso, subproceso o unidad auditable.
Falta de recursos cursos financieros o humanos para la ejecución de las auditorías. 
</t>
  </si>
  <si>
    <t xml:space="preserve">Incumplimiento del Estatuto de auditoria interna y Código de ética del auditor
Alterar resultados de las Auditorías internas e informes de Ley para favorecer a un servidor público, líder de proceso o a un tercero de la ESE IMSALUD. </t>
  </si>
  <si>
    <t xml:space="preserve">"2. Socializar en el CICCI los avances de las auditorías realizadas. 
Soporte acta del CICCI en el cual se evidencia el cumplimiento de las acciones. </t>
  </si>
  <si>
    <t>Posibilidad  de  incumplimiento en las metas de atención y valoracion integral por curso de vida por no efectividad de las acciones de demanda inducida</t>
  </si>
  <si>
    <t>Posibilidad de incumplimiento a la atención de la población en etapa reproductiva por parte de la ESE IMSALUD por la no captacion a programas de planificacion familiar y actividades de salud sexual y reproductiva transversales a las rutas de atencion integral.</t>
  </si>
  <si>
    <t xml:space="preserve">Posibilidad de incumplimiento en la tamizacion del riesgo  cardiovascular durante la consulta de valoracion integral  </t>
  </si>
  <si>
    <t>Muy AltaMayor</t>
  </si>
  <si>
    <t>MediaMayor</t>
  </si>
  <si>
    <t/>
  </si>
  <si>
    <t>Probabilidad de aumento en diagnósticos de caries por no intervención oportuna en salud oral</t>
  </si>
  <si>
    <t xml:space="preserve">numero de pacientes con diagnóstico de caries / numero de consultas de primera vez por odontologia </t>
  </si>
  <si>
    <t>informe analsis del indicador de caries y ejecucion de actividades de salud oral realizadas</t>
  </si>
  <si>
    <t>probalidad de fallas en la atencion  de usuarios atendidos  por  consumo  sustancias psicoactivas por la no adherencia a la ruta de atencion en salud mental</t>
  </si>
  <si>
    <t>Probabilidad de complicaciones en salud mental por la no  adherencia a protocolos y lineamientos nacionales para el manejo de eventos en salud mental .</t>
  </si>
  <si>
    <t xml:space="preserve"> No promocion de factores protectores como la lactancia materna exclusiva.</t>
  </si>
  <si>
    <t>Probabilidad de perdida de la certificacion IAMI por incumplimiento de los 10 pasos de la estartegia IAMI</t>
  </si>
  <si>
    <t>MediaModerado</t>
  </si>
  <si>
    <t>Evaluar el cumplimiento de los 10 pasos de la estartegia IAMI en las UBAS certificadas</t>
  </si>
  <si>
    <t>fortalecer la estrategia IAMI con la evaluacion del cumplimiento de los 10 pasos de la estrategia y el fortalecimieto de las competancias del talento humano que lidera la estrategia.</t>
  </si>
  <si>
    <t>Numero de Ips  que cumplen con los 10 pasos de la estrategia IAMI /total de IPS evaluadas                                    Numero de capacitaciones en estrategia IAMI realizadas / Numero de capacitaciones programadas</t>
  </si>
  <si>
    <t>Informe de evaluacion de los 10 pasos de la estrategia IAMI .                   Informe de capacitacion IAMI</t>
  </si>
  <si>
    <t>Referente IAMI</t>
  </si>
  <si>
    <t>fortalecer las competencias del  talento humano de la estrategia IAMI</t>
  </si>
  <si>
    <t xml:space="preserve">Informar periódicamente las implicaciones legales y éticas del uso inadecuado de usuarios y claves que afecten la seguridad informática de historias clínicas y establecer acuerdos de confidencialidad de la información. 
Evidencias:
Actas de inducción al personal medico realizadas durante el periodo a evaluar (TIC-04-M--03-F-03)  y/o
Informe trimestral de inducción  al personal médico, el cual será elaborado al mes siguiente terminado el periodo a evaluar. (TIC-04-M-03-F-06)
Informe trimestral  de solicitud de cierre de usuarios en la aplicativo de gestion de identidades institucional </t>
  </si>
  <si>
    <t xml:space="preserve">(Número de eventos adversos presentados en los procedimientos odontológicos / Total de pacientes atendidos en odontología)*10000 </t>
  </si>
  <si>
    <t># de capacitaciones realizadas/ # capacitación programadas * 100</t>
  </si>
  <si>
    <t xml:space="preserve">	(Número de Historias Clínicas que cumplen con adecuado diligenciamiento / Numero de Historias clínicas auditadas )*100</t>
  </si>
  <si>
    <t>(Número de historias clínicas con adherencia igual o superior al 90% a guías de practica clínica adoptadas por la ESE. / Número total de historias clinicas auditadas en el periodo)*100</t>
  </si>
  <si>
    <t xml:space="preserve">vinculacion del personal sin cumplimiento de requisitos </t>
  </si>
  <si>
    <t>Verificar el proceso de afiliacion a la ARL de los funcionarios publicos y ops para el desarrollo de las actividades o funciones en la entidad.</t>
  </si>
  <si>
    <t>Incumplimiento en los procedimientos, guias , protocolos establecidos por el SG-SST</t>
  </si>
  <si>
    <t>Posibilidad de que un accidente de trabajo en la ESE IMSALUD se convierta en un accidente grave por el incumplimiento a los procedimientos, guias, protocolos establecidos por el SG-SST.</t>
  </si>
  <si>
    <t>Actualizar la matriz de identificación de peligros anualmente o cada vez que exista cambios en procesos e infraestructura o por accidentes de trabajo en la empresa
(Activación de rutas de gestión de cambio)</t>
  </si>
  <si>
    <t>Matriz de peligros actualizada</t>
  </si>
  <si>
    <t>Seguimiento trimestral a los controles establecidos en la identificación de peligros por parte del profesional de seguridad y salud en el trabajo mediante el formato (THM-03-P-02-F-13).</t>
  </si>
  <si>
    <t># De seguimientos realizados / # de seguimientos programadas * 100</t>
  </si>
  <si>
    <t>Posibilidad de que los equipos biomédicos de la ESE Imsalud presenten fallas.</t>
  </si>
  <si>
    <t>El profesional especializado en ingeniería biomédica genera el plan de mantenimiento y supervisa su ejecución mensual verificando que los documentos allegados por el contratista en la cuenta, estén acordes cronograma de mantenimiento estipulado al inicio de año y los mismos estén avalados con las respectivas firmas por el coordinador y/o jefe de área autorizado y el contratista de mantenimiento, mensualmente. (Plan de mantenimiento)</t>
  </si>
  <si>
    <t>Los contratistas de apoyo al subproceso de gestión de equipos biomédicos capacitan el personal de la ESE Imsalud en el uso adecuado de los equipos biomédicos, trimestralmente</t>
  </si>
  <si>
    <t>El profesional de apoyo del subproceso de gestión de equipos biomédicos genera el plan de mantenimiento, anualmente (Plan de mantenimiento)</t>
  </si>
  <si>
    <t>El profesional de apoyo del subproceso de gestión de equipos biomédicos genera el plan de mantenimiento y supervisión su ejecución mensual verificando que los documentos allegados por el contratista en la cuenta, estén acordes cronograma de mantenimiento estipulado al inicio de año y los mismos estén avalados con las respectivas firmas por el coordinador y/o jefe de área autorizado y el contratista de mantenimiento. mensualmente (Seguimiento Plan de mantenimiento)</t>
  </si>
  <si>
    <t>El lider del proceso configura las copias de seguridad a los usuarios solicitantes de las diferentes áreas o procesos mensualmente</t>
  </si>
  <si>
    <t>El profesional especializado de seguridad y privacidad de la información realiza auditoría a las solicitudes identidades de acceso a los sistemas de información misionales para contrastar que los usuarios activos cuenten con permisos vigentes, trimestralmente</t>
  </si>
  <si>
    <t>El profesional especializado de seguridad y privacidad de la información promueve el Uso de Contraseñas robustas, y cambio periódico de contraseñas de correo electrónico anualmente</t>
  </si>
  <si>
    <t>El profesional especializado de seguridad y privacidad de la información verifica que el software antivirus y el sistema de seguridad perimetral se encuentren actualizados mensualmente</t>
  </si>
  <si>
    <t>El profesional especializado de seguridad y privacidad de la información realiza auditoría a las solicitudes identidades de acceso a los sistemas de información misionales para contrastar que los usuarios activos cuenten con permisos vigentes trimestalmente</t>
  </si>
  <si>
    <t>Controles de acceso físico: Puertas con llave, archivadores con llave, estantería con acceso restringido, Protección contra amenazas ambientales (presencia de extintores,  sensores de humo)</t>
  </si>
  <si>
    <t>Verificar mensualmente la documentación entregada por los contratistas de mantenimiento industrial al momento de presentar la cuenta (informe de seguimiento)</t>
  </si>
  <si>
    <t>Realizar mensualmente copias de seguridad semanales a los equipos de los jefes de oficina y/o lideres de procesos.</t>
  </si>
  <si>
    <t>Verificar trimestralmente que los usuarios activos en los sistemas de información misional cuentan con permiso vigente en SARA</t>
  </si>
  <si>
    <t># de colaboradores con permiso vigente enSARA /  # de usuarios activos en Kubapp y ANNAR</t>
  </si>
  <si>
    <t>Profesional especializado de Seguridad y Privacidad de la Información, Contratista Desarrollador de Software.</t>
  </si>
  <si>
    <t>Realizar anualmente campañas de concientización sobre buenas prácticas de seguridad y privacidad de la información tales como phisshing, reporte de incidentes, ente otros. (Informe de Acciones Desarrolladas)</t>
  </si>
  <si>
    <t>Verificar mensualmente que el software antivirus y el sistema de seguridad perimetral se encuentren actualizados</t>
  </si>
  <si>
    <t># de dispositivos actualizados / # de dispositivos (computadores y firewalls) *100</t>
  </si>
  <si>
    <t>El profesional universitario de apoyo genera y realiza seguimiento del plan de mantenimiento preventivo y de la infraestructura de red tecnológica Mensualmente</t>
  </si>
  <si>
    <t>Monitoreo de equipos de la infraestructura de red tecnológica diariamente</t>
  </si>
  <si>
    <t>El profesional especializado de seguridad y privacidad de la información planea y realiza escaneo de vulnerabilidades en los sistemas de información priorizados semestralmente</t>
  </si>
  <si>
    <t>El profesional especializado de seguridad y privacidad de la información gestiona las alertas emitidas en los escaneos de vulnerabilidades semestralmente</t>
  </si>
  <si>
    <t>El profesional universitario socializa los mecanismos para solicitudes de información a través de campañas internas y externas anualmente</t>
  </si>
  <si>
    <t>El profesional universitario actualiza el banco de preguntas del Chat Bot con base en la auditoría a las respuestas emitidas por el agente IA semestralmente</t>
  </si>
  <si>
    <t>El profesional de auditoría médica realiza ajustes a los documentos de auditoría para evaluar los campos identificados en cada uno de los formatos requeridos.</t>
  </si>
  <si>
    <t>El porfesional de auditoría médica Desarrolla auditorías periódicas, revisión sistemática de los registros para identificar patrones de omisión de datos críticos.</t>
  </si>
  <si>
    <t>El profesional especializado de seguridad y privacidad de la información monitorea las copias de seguridad periódicas. Mensualmente</t>
  </si>
  <si>
    <t>El jefe de oficina de información, sistemas y procesos analiza y propone Redundancia en las conexiones de red que generen fallas constantemente, semestralmente</t>
  </si>
  <si>
    <t>La profesional universitaria de la oficina de información sistemas y procesos genera una guía para definir el proceso de minería de datos, anualmente</t>
  </si>
  <si>
    <t>La profesional universitaria de la oficina de información sistemas y procesos socializa la guía de minería de datos, anualmente</t>
  </si>
  <si>
    <t>El lider del subproceso de prensa y comunicaciones actualiza el manual de marca institucional. Anualmente</t>
  </si>
  <si>
    <t>El lider del subproceso de prensa y comunicaciones socializa el manual de marca de la entidad. Semestralmente</t>
  </si>
  <si>
    <t>Aplicación mensual de mantenimientos preventivos, correctivos, y pruebas de funcionamiento a la infraestructura de red tecnológica en cada una de las sedes.</t>
  </si>
  <si>
    <t>Realizar semestralmente escaneos de vulnerabilidades digitales periódicas, e identificación de amenazas y aplicación de  actualizaciones y configuraciones recomendadas.</t>
  </si>
  <si>
    <t># de escaneos aplicados / # de escaneos planeados * 100</t>
  </si>
  <si>
    <t>Socializar anualmente los procedimientos para identificar necesidades de información</t>
  </si>
  <si>
    <t># de socializaciones realizadas / # de socializaciones *100</t>
  </si>
  <si>
    <t>Profesional Universitario Oficina de Información Sistemas y Procesos</t>
  </si>
  <si>
    <t>Actualiza semestralmente el banco de preguntas del Chat Bot con base en la auditoría a las respuestas emitidas por el agente IA</t>
  </si>
  <si>
    <t># de actualizaciones aplicadas / # de actualizaciones planeadas * 100</t>
  </si>
  <si>
    <t xml:space="preserve">Incluir anualmente en el proceso de auditoría de historia clínica, la completitud de los campos de captura de información. </t>
  </si>
  <si>
    <t>Analizar e Implementar semestralmente múltiples rutas de transmisión de datos para garantizar la disponibilidad y estabilidad de las conexiones de red, y generación de Backup.</t>
  </si>
  <si>
    <t>Implementar y socializar anualmente la guía de minería de datos.</t>
  </si>
  <si>
    <t># guías creadas y socializadas / # guías planeadas * 100</t>
  </si>
  <si>
    <t>Profesional universitario Oficina de Información Sistemas y Procesos</t>
  </si>
  <si>
    <t>Desplegar y socializar anualmente el manual de marca institucional</t>
  </si>
  <si>
    <t>Lider subproceso prensa y comunicaciones</t>
  </si>
  <si>
    <t>Seguimiento trimestral al cumplimiento de cronogramas de comités institucionales</t>
  </si>
  <si>
    <t>Procesos deficientes de gestión documental y archivo, incluyendo ausencia de controles de clasificación, almacenamiento, conservación y respaldo, lo cual facilita el extravío, deterioro o eliminación accidental de documentos físicos y digitales.</t>
  </si>
  <si>
    <t>Posibilidad de que documentos físicos o electrónicos que forman parte del archivo y la gestión documental se extravíen, deterioren, eliminen o queden inaccesibles, afectando la trazabilidad, la memoria institucional y el cumplimiento normativo.</t>
  </si>
  <si>
    <t>Falta de controles suficientes sobre el acceso, protección y uso de documentos físicos y electrónicos, que puede permitir manipulaciones no autorizadas, divulgación indebida o uso incorrecto de la información institucional.</t>
  </si>
  <si>
    <t>Posible uso indebido de la información institucional debido a controles insuficientes sobre el acceso, protección y manejo de los documentos físicos y electrónicos, lo que puede derivar en manipulación no autorizada, divulgación no apropiada o tratamiento inadecuado de la información.</t>
  </si>
  <si>
    <t>Irregularidades en los procesos de almacenamiento, manipulación y preservación documental, incluyendo condiciones inadecuadas de conservación como humedad, temperatura, iluminación, polvo o presencia de plagas junto con el uso de estantería o materiales no archivísticos y prácticas de manejo inapropiadas, lo que genera el deterioro progresivo de los documentos.</t>
  </si>
  <si>
    <t>Probabilidad de que los documentos sufran deterioro físico como resultado de deficiencias ambientales y prácticas inadecuadas de manipulación y almacenamiento, comprometiendo su integridad y su ciclo de vida documental.</t>
  </si>
  <si>
    <t>Realizar inventario documental actualizado y obligatorio, donde cada documento o expediente de acuerdo a las Tablas de Retención Documental, con su ubicación exacta, responsable y registro de cualquier movimiento (préstamo, consulta, traslado, devolución).</t>
  </si>
  <si>
    <t>Realizar proceso formal de digitalización preventiva de los documentos que cumplan con los criterios minimos de digitalización relacionados en el programa especifico de reprografia, el cual se encuentra inmerso en el Programa de Gestión Documental - PGD</t>
  </si>
  <si>
    <t>Implementación y fortalecimiento de medidas preventivas para garantizar el manejo adecuado de la información, mediante la definición de niveles de acceso, estandarización de procedimientos, capacitación al personal y seguimiento permanente, con el fin de evitar manipulaciones no autorizadas, divulgación indebida o uso inadecuado de los documentos físicos o digitales.</t>
  </si>
  <si>
    <t>Realizar seguimiento permanente a las actividades de manejo documental y reforzar los lineamientos institucionales mediante capacitación y supervisión continua, con el fin de prevenir malas prácticas en el uso y tratamiento de la información</t>
  </si>
  <si>
    <t>Capacitar y orientar al personal de las dependencias en las buenas prácticas de manipulación y manejo documental, reforzando los procedimientos para evitar daños físicos durante el uso, transporte o consulta de los expedientes.</t>
  </si>
  <si>
    <t>Desarrollar rutinas de limpieza, orden y mantenimiento preventivo en las áreas de archivo, evitando la acumulación de polvo, humedad y otros factores que puedan deteriorar los documentos.</t>
  </si>
  <si>
    <t>Realizar visitas de revisión y seguimiento a las dependencias para evaluar el cumplimiento de la organización documental conforme a las Tablas de Retención Documental y la actualización de los inventarios documentales, registrando hallazgos y estableciendo compromisos que permitan prevenir el extravío, deterioro o pérdida de la información.</t>
  </si>
  <si>
    <t>Visitas realizadas a las dependencias/visitas programadas a las dependencias*100</t>
  </si>
  <si>
    <t xml:space="preserve">Actas de reunión con listado de asistencia </t>
  </si>
  <si>
    <t>Emitir una circular institucional que recuerde y reitere las responsabilidades sobre la consulta, reproducción, préstamo y manejo de documentos físicos y electrónicos, indicando claramente qué se puede y qué no se puede hacer con la información</t>
  </si>
  <si>
    <t>Circular proyectada/Circular firmada y socializada *100</t>
  </si>
  <si>
    <t xml:space="preserve">Circular socializada a traves de correo electronico </t>
  </si>
  <si>
    <t>Programar y ejecutar rutinas periódicas de limpieza, control de humedad y fumigación en las áreas de archivo, garantizando condiciones ambientales adecuadas y reduciendo el riesgo de deterioro por polvo y plagas.</t>
  </si>
  <si>
    <t>Nº de actividades ejecutadas / Nº de actividades programadas en la vigencia * 100</t>
  </si>
  <si>
    <t xml:space="preserve">Cronograma de fumigación y limpieza.
Evidencia fotografica </t>
  </si>
  <si>
    <t>Profesional Gestión documental</t>
  </si>
  <si>
    <t>Realizar Monitoreo de Eventos Asociados al Riesgo "Posibilidad de generación de lesiones tisulares por trauma, fallas o mal uso de latecnología biomédica y dispositivos médicos"</t>
  </si>
  <si>
    <t>Realizar Monitoreo de Eventos Asociados al Riesgo "Posibilidad de desarrollo de alergías y/o rechazo de dispositivos biomédicos"</t>
  </si>
  <si>
    <t>Realizar Monitoreo de Eventos Asociados al Riesgo "Posibilidad de usp de dispositivos médicos y/o equipos para fines no autorizados"</t>
  </si>
  <si>
    <t>Ingeniera Biomedica</t>
  </si>
  <si>
    <t>Verificar en sitio la documentación entregada por los contratistas de mantenimiento biomédico al momento de presentar la cuenta (informe de seguimiento)</t>
  </si>
  <si>
    <t xml:space="preserve">No aplicación del seguimiento y control de la relación de pagos de sentencias </t>
  </si>
  <si>
    <t>Posibilidad de que se realice duplicidad  de pagos asociados a la misma sentencia o concepto afectando los recursos financieros de la ESE IMSALUD.</t>
  </si>
  <si>
    <t>El Asesor Juridico de la institución aplicará los lineamientos establecidos en el documento DIE-03-P-09 PROCEDIMIENTO PAGO DE SENTENCIAS</t>
  </si>
  <si>
    <t xml:space="preserve">Realizar seguimiento mensual y/o cuando se requiera a los fallos de sentencia condenatorios debidamente ejecutoriados </t>
  </si>
  <si>
    <t>TIC-04-M-03-F-09 CERTIFICACION</t>
  </si>
  <si>
    <t>El Asesor Juridico realizará seguimiento a la relación de sentencias pagadas con periodicidad mensual</t>
  </si>
  <si>
    <t>Incumplimiento del procedimiento establecido para el pago de snetencias y a los tiempos oportunos establecidos.</t>
  </si>
  <si>
    <t>Posibilidad de generación de intereses moratorios por pagos extemporaneos de setntencias condenatorias debidamente ejecutoriadas</t>
  </si>
  <si>
    <t>Realizar seguimiento a cada uno de los pagos gestionados por fallos de sentencia condenatorios debidamente ejecutoriados en los terminos establecidos</t>
  </si>
  <si>
    <t>Realizar seguimiento a cada uno de los pagos de sentencia realizados en cumplimiento de los terminos establecidos en el procedimiento DIE-03-P-09 PROCEDIMIENTO PAGO DE SENTENCIAS</t>
  </si>
  <si>
    <t>Coordinador Odontología</t>
  </si>
  <si>
    <t># total de acciones de mejora implementadas / # total de hallazgos identificados *100</t>
  </si>
  <si>
    <t>1. Insuficiente socialización y despliegue de la política institucional.
2.Rotación de personal y vinculación de colaboradores sin formación previa.
3.Escasa articulación de la política con las actividades operativas de los procesos.</t>
  </si>
  <si>
    <t>POSIBILIDAD DE INCUMPLIMIENTO DE LAS PRÁCTICAS Y LINEAMIENTOS DE SEGURIDAD DEL PACIENTE POR INSUFICIENTE APROPIACIÓN E IMPLEMENTACIÓN DE LA POLÍTICA DE SEGURIDAD DEL PACIENTE EN LOS PROCESOS ASISTENCIALES Y ADMINISTRATIVOS.</t>
  </si>
  <si>
    <t>Extremo</t>
  </si>
  <si>
    <t>Realizar seguimiento a la adherencia y/o de ejecución adecuada de procedimiento de reprocesamiento DMER según lineamientos institucionales y establecer acciones de mejora con respecto a los hallazgos identificados.</t>
  </si>
  <si>
    <t>Realizar seguimiento a la ejecución de las acciones de mejora establecidas respecto a los hallazgos identificados en listas de chequeo de buenas practicas</t>
  </si>
  <si>
    <t>POSIBILIDAD DE RETRASO EN LA ATENCIÓN OPORTUNA POR PRIORIZACIÓN INADECUADA DEL PACIENTE EN LA PUERTA DE ENTRADA, DERIVADA DEL INCUMPLIMIENTO DE LOS CRITERIOS DE ATENCIÓN PREFERENCIAL Y DE TRIAGE.</t>
  </si>
  <si>
    <t>Realizar seguimiento al riesgo a través de monitoreo de Indicador Tiempo promedio de espera para la atención en paciente clasificado como triage 2 y 3</t>
  </si>
  <si>
    <t>Sumatoria del numero de minutos transcurridos a partir de que el paciente es clasificado como triage 2 y el momento en el cual es atendido con consulta de urgencias por el medico/ numero total de pacientes clasificados como triage 2 en un periodo determinado</t>
  </si>
  <si>
    <t>POSIBILIDAD DE RECURRENCIA DE  SUCESOS DE SEGURIDAD DEL PACIENTE  POR INSUFICIENTE ANÁLISIS, IMPLEMENTACIÓN O SEGUIMIENTO DE LAS ACCIONES DE MEJORA.</t>
  </si>
  <si>
    <t>Realizar seguimiento a la ejecución de las acciones de mejora establecidas con respecto a sucesos de seguridad del paciente priorizados por el referente de SP</t>
  </si>
  <si>
    <t>1.Incumplimiento de las prácticas de higiene de manos.
2.Incumplimiento de las medidas de limpieza, desinfección, esterilización y reprocesamiento de dispositivos médicos.
3.Uso inadecuado de dispositivos invasivos y deficiencias en el cumplimiento de los paquetes instruccionales para la prevención de IAAS.
4.Incumplimiento de las medidas de aislamiento basadas en el mecanismo de transmisión.
5.Deficiencias en la técnica aséptica durante la realización de procedimientos.
6.Insuficiente adherencia a los lineamientos institucionales de prevención y control de infecciones.
7.Deficiencias en la vigilancia epidemiológica, seguimiento y análisis de las IAAS.</t>
  </si>
  <si>
    <t>POSIBILIDAD DE ADQUISICIÓN DE INFECCIONES ASOCIADAS A LA ATENCIÓN EN SALUD (IAAS) POR INCUMPLIMIENTO DE LAS BUENAS PRÁCTICAS PARA LA PREVENCIÓN Y CONTROL DE INFECCIONES.</t>
  </si>
  <si>
    <t># total de acciones de mejora implementadas / # total de acciones derivadas hallazgos en buenas practicas relacionadas a la prevención de infecciones asociadas a la atención en salud *100</t>
  </si>
  <si>
    <t>POSIBILIDAD DE OCURRENCIA DE INCIDENTES Y EVENTOS ADVERSOS ASOCIADOS AL USO  DE MEDICAMENTOS DURANTE EL PROCESO DE PRESCRIPCIÓN, DISPENSACIÓN, PREPARACIÓN, ADMINISTRACIÓN Y SEGUIMIENTO FARMACOTERAPÉUTICO.</t>
  </si>
  <si>
    <t>POSIBILIDAD DE OCURRENCIA DE CAÍDAS DEL PACIENTE POR INCUMPLIMIENTO DE LAS MEDIDAS INSTITUCIONALES PARA LA PREVENCIÓN Y REDUCCIÓN DEL RIESGO DE CAÍDAS.</t>
  </si>
  <si>
    <t>1.Incumplimiento de los lineamientos institucionales para la identificación segura del paciente.
2.Omisión en la verificación de los identificadores institucionales antes de la atención, administración de medicamentos, toma de muestras o realización de procedimientos.
3.Uso inadecuado o ausencia de los mecanismos institucionales de identificación del paciente.
4.Desconocimiento de las buenas prácticas para la identificación segura del paciente.
5.Deficiencias en la comunicación entre los integrantes del equipo asistencial durante la atención.
6.Insuficiente seguimiento a la adherencia de las prácticas de identificación segura del paciente.</t>
  </si>
  <si>
    <t>POSIBILIDAD DE OCURRENCIA DE INCIDENTES Y EVENTOS ADVERSOS ASOCIADOS A LA IDENTIFICACIÓN INCORRECTA DEL PACIENTE POR INCUMPLIMIENTO DE LOS LINEAMIENTOS INSTITUCIONALES PARA LA IDENTIFICACIÓN SEGURA.</t>
  </si>
  <si>
    <t>1.Incumplimiento de las buenas prácticas para el uso seguro de medicamentos.
2.Errores en la prescripción, dispensación, preparación o administración de medicamentos.
3.Omisión en la verificación de los correctos para la administración segura de medicamentos.
4.Desconocimiento de los lineamientos institucionales para el uso seguro de medicamentos.
5.Fallas en la identificación de medicamentos de alto riesgo.
6.Deficiencias en el seguimiento farmacoterapéutico y conciliación medicamentosa.
7.Insuficiente análisis y gestión de los reportes relacionados con medicamentos.</t>
  </si>
  <si>
    <t>1. Incumplimiento de la valoración del riesgo de caídas.
2.Omisión en la implementación de medidas preventivas según el nivel de riesgo identificado.
3.Desconocimiento de los lineamientos institucionales para la prevención de caídas.
4.Condiciones inseguras del entorno físico o del mobiliario.
5.Insuficiente educación al paciente y al cuidador sobre medidas de prevención.
6.Deficiencias en el seguimiento al cumplimiento de las medidas preventivas.</t>
  </si>
  <si>
    <t xml:space="preserve">Ejecutar de las acciones de mejora asociadas al riesgo </t>
  </si>
  <si>
    <t># total de acciones de mejora implementadas / # total de acciones derivadas hallazgos en buenas practicas relacionadas con utilización segura de medicamentos *100</t>
  </si>
  <si>
    <t># total de acciones de mejora implementadas / # total de acciones derivadas de los sucesos priorizados *100</t>
  </si>
  <si>
    <t>Realizar seguimiento a la ejecución de las acciones de mejora establecidas con respecto a hallazgos en buenas practicas relacionadas con prevención y reducción de la frecuencia de caídas</t>
  </si>
  <si>
    <t># total de acciones de mejora implementadas / # total de acciones derivadas hallazgos en buenas practicas relacionadas con prevención y reducción de la frecuencia de caídas *100</t>
  </si>
  <si>
    <t>Realizar seguimiento a la ejecución de las acciones de mejora establecidas con respecto a hallazgos en buenas practicas relacionadas con la correcta identificación de pacientes</t>
  </si>
  <si>
    <t># total de acciones de mejora implementadas / # total de acciones derivadas hallazgos en buenas practicas relacionadas con la correcta identificación de pacientes*100</t>
  </si>
  <si>
    <t>Realizar seguimiento a la ejecución de las acciones de mejora establecidas con respecto a hallazgos en buenas practicas relacionadas con atención segura a pacientes cardiovasculares</t>
  </si>
  <si>
    <t>Realizar seguimiento a la ejecución de las acciones de mejora establecidas con respecto a hallazgos en buenas practicas relacionadas con prevención de fuga de pacientes</t>
  </si>
  <si>
    <t># total de acciones de mejora implementadas / # total de acciones derivadas hallazgos en buenas practicas relacionadas con prevención de fuga de pacientes*100</t>
  </si>
  <si>
    <t># total de acciones de mejora implementadas / # total de acciones derivadas hallazgos en buenas practicas relacionadas con atención segura a pacientes cardiovasculares*100</t>
  </si>
  <si>
    <t>1.No adherencia a las recomendaciones establecidas en las Guías de Práctica Clínica de la Ruta Materno Perinatal adoptadas institucionalmente.
2.Omisión en la captación temprana e identificación de factores de riesgo maternos y perinatales.
3.Incumplimiento del seguimiento clínico, paraclínico y de los controles establecidos para la gestante y el recién nacido.
4.Deficiencias en la detección temprana de condiciones que requieren remisión o manejo especializado (alto riesgo materno,sífilis gestacional, riesgo de parto prematuro, anomalías congénitas, entre otras).
5.Deficiencias en la educación, consejería y preparación para la maternidad, paternidad y cuidado del recién nacido.
6.Retraso en la remisión oportuna de gestantes o recién nacidos con factores de riesgo identificados.</t>
  </si>
  <si>
    <t>POSIBILIDAD DE DETERIORO DE LA SALUD MATERNA Y PERINATAL POR IDENTIFICACIÓN, SEGUIMIENTO Y MANEJO INSUFICIENTE DE LOS FACTORES DE RIESGO DURANTE LA RUTA MATERNO PERINATAL</t>
  </si>
  <si>
    <t>Realizar seguimiento a la ejecución de las acciones de mejora establecidas con respecto a hallazgos en buenas practicas relacionadas con atención segura de la gestante y del recien nacido</t>
  </si>
  <si>
    <t># total de acciones de mejora implementadas / # total de acciones derivadas hallazgos en buenas practicas relacionadas con atención segura de la gestante y del recien nacido *100</t>
  </si>
  <si>
    <t>Realizar seguimiento a la asistencia a procesos de capacitación continua asociados a manejo de historia clínica y correcta aplicación de recomendaciones de guías de practica clínica</t>
  </si>
  <si>
    <t># total de personal asistente / # total de personal convocado *100</t>
  </si>
  <si>
    <t>1.No adherencia a los lineamientos institucionales para la obtención, diligenciamiento y verificación del consentimiento informado.
2.Omisión de la obtención del consentimiento informado previo a la realización de procedimientos que lo requieren, salvo las excepciones establecidas en la normatividad vigente.
3.Diligenciamiento incompleto, inconsistente o ausencia de firmas en el formato de consentimiento informado.
4.Información insuficiente o poco comprensible suministrada al paciente, su familia o representante legal sobre el procedimiento, riesgos, beneficios, alternativas terapéuticas y posibles complicaciones.
5.Falta de verificación del entendimiento del paciente o su representante legal antes de otorgar el consentimiento informado.
6.Insuficiente despliegue y apropiación de los lineamientos institucionales para la gestión del consentimiento informado en los servicios asistenciales.</t>
  </si>
  <si>
    <t>POSIBILIDAD DE OMISIÓN, DILIGENCIAMIENTO INCOMPLETO O INADECUADA OBTENCIÓN DEL CONSENTIMIENTO INFORMADO, DERIVADA DE LA NO ADHERENCIA A LOS LINEAMIENTOS INSTITUCIONALES PARA SU GESTIÓN.</t>
  </si>
  <si>
    <t>Realizar seguimiento a la ejecución de las acciones de mejora establecidas con respecto a hallazgos en buenas practicas relacionadas con garantizar la funcionalidad del consentimiento informado</t>
  </si>
  <si>
    <t># total de acciones de mejora implementadas / # total de acciones derivadas hallazgos en buenas practicas relacionadas con garantizar la funcionalidad del consentimiento informado *100</t>
  </si>
  <si>
    <t>1.No adherencia a los lineamientos institucionales para la gestión segura de equipos biomédicos y dispositivos médicos.
2.Uso de equipos biomédicos o dispositivos médicos sin verificar su estado de funcionamiento, calibración o mantenimiento.
3.Deficiencias en el mantenimiento preventivo, correctivo o calibración de la tecnología en salud.
4.Uso inadecuado de equipos biomédicos o dispositivos médicos por falta de capacitación o entrenamiento del personal.
5.Fallas en la identificación, almacenamiento, disponibilidad o retiro de equipos y dispositivos médicos no conformes.
6.Insuficiente seguimiento a los reportes de incidentes y eventos asociados a equipos biomédicos y dispositivos médicos (Tecnovigilancia).</t>
  </si>
  <si>
    <t>POSIBILIDAD DE OCURRENCIA DE SUCESOS DE SEGURIDAD ASOCIADOS AL USO DE EQUIPOS BIOMÉDICOS Y DISPOSITIVOS MÉDICOS, DERIVADA DE LA NO ADHERENCIA A LOS LINEAMIENTOS INSTITUCIONALES PARA LA GESTIÓN SEGURA DE LA TECNOLOGÍA EN SALUD.</t>
  </si>
  <si>
    <t>Realizar la gestión oportuna de sucesos asociados a un inadecuado funcionamiento de la tecnología en salud</t>
  </si>
  <si>
    <t># de sucesos gestionados oportunamente / # total de sucesos presentados en el periodo *100</t>
  </si>
  <si>
    <t>Realizar seguimiento a la ejecución de las acciones de mejora establecidas con respecto a hallazgos en buenas practicas relacionadas a la prevención de infecciones (Lavado de manos) asociadas a la atención en salud</t>
  </si>
  <si>
    <t>Realizar seguimiento a la ejecución de las acciones de mejora establecidas con respecto a hallazgos en buenas practicas relacionadas con utilización segura de medicamentos.</t>
  </si>
  <si>
    <t>1. Personal con multiples obligaciones contractuales
2. No adherencia a los lineamientos institucionales
3. falta de capacitación y/o desconocimiento del protocolo de recibo y entrega de turno.
4. Fallas de comunicación sobre tratamientos, procedimientos o medicamentos pendientes
5. Interrupción frecuente durante el proceso de entrega de turno.</t>
  </si>
  <si>
    <t>La ESE cuenta con Sistema DKD auditor implementado, mediante el cual se registra la informacion de recibo y entrega de turno</t>
  </si>
  <si>
    <t>La ESE cuenta con protocolo de recibo y entrega de turno y formatos asociados</t>
  </si>
  <si>
    <t>Posibilidad de ocurrencia de un evento adverso relacionado con el proceso de atención en salud por el no cumplimiento del protocolo de recibo y entrega de turno</t>
  </si>
  <si>
    <t>91UBAAC</t>
  </si>
  <si>
    <t>99UBAAC</t>
  </si>
  <si>
    <t>109UBAAC</t>
  </si>
  <si>
    <t>115UBAAC</t>
  </si>
  <si>
    <t>116UBAAC</t>
  </si>
  <si>
    <t>117UBAAC</t>
  </si>
  <si>
    <t>118UBAAC</t>
  </si>
  <si>
    <t>119UBAAC</t>
  </si>
  <si>
    <t>122UBAAC</t>
  </si>
  <si>
    <t>133UBAAC</t>
  </si>
  <si>
    <t>142UBAAC</t>
  </si>
  <si>
    <t>146UBAAC</t>
  </si>
  <si>
    <t>Coordinador UBAAC</t>
  </si>
  <si>
    <t>El apoyo asistencial de la UBA verificará el correcto diligenciamineto del sistema DKD con respecto a la entrega de turno de medicos y enfermeras y emitirá el respectivo informe con periodicidad mensual.</t>
  </si>
  <si>
    <t xml:space="preserve">Probabilidad de aumento de desenlaces fatales, por la no adherencia a los protocolos y lineamientos nacionales e institucionales para la atención de las agresiones por animales potencialmente transmisores de rabia. </t>
  </si>
  <si>
    <t>Medición a la adherencia de la atención de agresiones por animales potencialmente transmisores de rabia, teniendo en cuenta lo establecido en el protocolo nacional e institucional de salud pública para el abordaje de casos.</t>
  </si>
  <si>
    <t xml:space="preserve">Realizar auditorías semestrales de adherencia al protocolo de atención de las agresiones por animales potencialmente transmisores de rabia y elaborar el informe de resultados. </t>
  </si>
  <si>
    <t>numero de auditorías realizadas  / numero de auditorías programadas</t>
  </si>
  <si>
    <t>informe de auditorías</t>
  </si>
  <si>
    <t xml:space="preserve">Probabilidad de aumento de desenlaces fatales, por la no adherencia alos protocolos y lineamientos nacionales e institucionales para la atención del evento dengue. </t>
  </si>
  <si>
    <t>Medición a la adherencia de la atención del evento dengue, teniendo en cuenta lo establecido en el protocolo nacional de salud pública para el abordaje de casos.</t>
  </si>
  <si>
    <t xml:space="preserve">Realizar auditorías semestrales de adherencia al protocolo de atención del evento dengue y elaborar el informe de resultados. </t>
  </si>
  <si>
    <t>Probabilidad de incumplimiento en la notificación oportuna de los eventos de interés en salud pública al SIVIGILA, afectando la vigilancia epidemiológica, la implementación de medidas de control y el cumplimiento de los lineamientos nacionales.</t>
  </si>
  <si>
    <t>Medición del cumplimiento y la oportunidad en la notificación de los eventos de interés en salud pública al SIVIGILA, de acuerdo con los lineamientos nacionales y los protocolos institucionales, a cargo del referente de Salud Pública y médico epidemiólogo.</t>
  </si>
  <si>
    <t>Realizar seguimiento semestral al cumplimiento y la oportunidad de la notificación de los eventos de interés en salud pública al SIVIGILA y elaborar el informe semestral de cumplimiento.</t>
  </si>
  <si>
    <t xml:space="preserve">Incremento de la morbilidad por enfermedades crónicas no transmisibles.
Atención de población migrante y población vulnerable con alta utilización de servicios.
Eventos epidemiológicos (dengue, infecciones respiratorias, COVID-19 u otros brotes).
Aumento de la demanda de servicios de urgencias y consulta externa.
</t>
  </si>
  <si>
    <t xml:space="preserve">Posibilidad de incremento inesperado en la demanda de servicios lo que podría conllevar a sobrecostos asistenciales y desfinanciamiento institucional  </t>
  </si>
  <si>
    <t>AltaModerado</t>
  </si>
  <si>
    <t xml:space="preserve">La Subgerencia de Atención en Salud y la Subgerencia Administrativa y Financiera,  Una vez analizado el comportamiento de la demanda de servicios, la producción asistencial, la ocupación y la ejecución contractual, incluirá una clausula en los contratos con las EAPB por modalida EVENTO, estableciendo un porcentaje concertado para mitigar posibles eventos de fuerza mayor que produzcan un aumento en la demanda de la atencion en salud. </t>
  </si>
  <si>
    <t>BajaModerado</t>
  </si>
  <si>
    <t xml:space="preserve">Incluir una clausula en los contratos con las EAPB por modalidad EVENTO, estableciendo un porcentaje concertado para mitigar posibles hechos de fuerza mayor que produzcan un aumento en la demanda de la atencion en salud. </t>
  </si>
  <si>
    <t>Numero de contratos con clausulas con un porcentaje concertado para mitigar posibles hechos de fuerza mayos / numero de contratos firmados por modalidad evento</t>
  </si>
  <si>
    <t>CONTRATOS PROVISIONADOS</t>
  </si>
  <si>
    <t>SUBGERENCIA ADMINISTRATIVA Y FINANCIERA</t>
  </si>
  <si>
    <t xml:space="preserve">La Subgerencia de Atención en Salud y la Subgerencia Administrativa y Financiera,  Una vez analizado el comportamiento de la demanda de servicios, la producción asistencial, la ocupación y la ejecución contractual, incluirá una clausula en los contratos con las EAPB por modalida CAPITA, estableciendo un porcentaje concertado para mitigar posibles eventos de fuerza mayor que produzcan un aumento en la demanda de la atencion en salud. </t>
  </si>
  <si>
    <t>Realizar un informe en el cual se analice la frecuecia de uso de los servicios.</t>
  </si>
  <si>
    <t>numero de informes realizados / numero de informes programados</t>
  </si>
  <si>
    <t xml:space="preserve"> 
Informe de Analisis de Frecuencia de Uso del Servicio. </t>
  </si>
  <si>
    <t xml:space="preserve"> Insuficiencia de los ingresos frente al costo real de prestación de los servicios modalidad CAPITA.
Incremento de los costos de medicamentos, dispositivos médicos e insumos.</t>
  </si>
  <si>
    <t>Posibilidad de que los valores de los servicios CAPITADOS contratados con EAPB o entidades territoriales no cubran el costo real de la atención lo que podría conllevar a perdidas financieras y/o deterioro de la liquidez institucional</t>
  </si>
  <si>
    <t>La Subgerencia Administrativa y Financiera, con apoyo de los profesionales de Contratación con EAPB, verifica antes de la suscripción, modificación o renovación de cada contrato que los valores ofertados para los servicios de salud, correspondan con los valores tarifarios establecidos en el acto administrativo que actualiza las tarifas. Cuando identifica diferencias que comprometan la sostenibilidad financiera, se solicita el ajuste de las condiciones económicas.</t>
  </si>
  <si>
    <t>Expedir un acto administrativo por medio del cual se actualizan los valores de los medicamentos y dispositivos medicos en las tarifas de los servicios a prestar en cada contrato CAPITADO.</t>
  </si>
  <si>
    <t>numero de actos administrativos expedidos/numero de actos administrativos programados</t>
  </si>
  <si>
    <t>Acto administrativo debidamente suscrito por el Gerente</t>
  </si>
  <si>
    <t>Realizar mesas de trabajo con las EAPB para la evaluacion y seguimiento de la nota tecnica de los sevicios contratados.</t>
  </si>
  <si>
    <t>numero de mesas de trabajo ejecutadas / numero de mesas de trabajo programadas</t>
  </si>
  <si>
    <t>Acta de reunion Formato EAPB y/o Acta de Reunion Formato IMSALUD</t>
  </si>
  <si>
    <t xml:space="preserve"> Insuficiencia de los ingresos frente al costo real de prestación de los servicios modalidad EVENTO.
Incremento de los costos de medicamentos, dispositivos médicos e insumos.</t>
  </si>
  <si>
    <t>Posibilidad de que las tarifas POR EVENTO contratadas con EAPB o entidades territoriales no cubran el costo real de la atención lo que podría conllevar a perdidas financieras y/o deterioro de la liquidez institucional</t>
  </si>
  <si>
    <t>La Subgerencia Administrativa y Financiera, con apoyo de los profesionales de Contratación con EAPB, verifica antes de la suscripción, modificación o renovación de cada contrato que los valores ofertados para los servicios de salud, correspondan con los valores tarifarios establecidos en el acto administrativo. Cuando se identifica diferencias que comprometan la sostenibilidad financiera, se solicita el ajuste de las condiciones económicas.</t>
  </si>
  <si>
    <t>Posibilidad de que las tarifas por EVENTO contratadas con EAPB o entidades territoriales no cubran el costo real de la atención lo que podría conllevar a perdidas financieras y/o deterioro de la liquidez institucional</t>
  </si>
  <si>
    <t>Expedir un acto administrativo por medio del cual se actualizan los valores de los medicamentos y dispositivos medicos en las tarifas de los servicios a prestar en cada contrato EVENTO.</t>
  </si>
  <si>
    <t>numero de actos administrativos expedidos / numero de actos administrativos programados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</si>
</sst>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1"/>
      <color theme="1"/>
      <name val="Calibri"/>
      <family val="2"/>
      <scheme val="minor"/>
    </font>
    <font>
      <b/>
      <sz val="11"/>
      <color theme="1"/>
      <name val="Arial"/>
      <family val="2"/>
    </font>
    <font>
      <sz val="11"/>
      <name val="Arial"/>
      <family val="2"/>
    </font>
    <font>
      <b/>
      <sz val="11"/>
      <name val="Arial"/>
      <family val="2"/>
    </font>
    <font>
      <sz val="11"/>
      <color theme="1"/>
      <name val="Arial"/>
      <family val="2"/>
    </font>
    <font>
      <sz val="11"/>
      <color rgb="FF000000"/>
      <name val="Arial"/>
      <family val="2"/>
    </font>
    <font>
      <b/>
      <sz val="11"/>
      <color rgb="FF002060"/>
      <name val="Arial"/>
      <family val="2"/>
    </font>
    <font>
      <b/>
      <sz val="11"/>
      <color rgb="FFFF3300"/>
      <name val="Arial"/>
      <family val="2"/>
    </font>
    <font>
      <sz val="11"/>
      <color rgb="FF000000"/>
      <name val="Calibri"/>
      <family val="2"/>
      <charset val="1"/>
    </font>
    <font>
      <sz val="11"/>
      <color theme="1"/>
      <name val="Calibri"/>
      <family val="2"/>
      <scheme val="minor"/>
    </font>
    <font>
      <b/>
      <sz val="11"/>
      <color theme="0"/>
      <name val="Arial"/>
      <family val="2"/>
    </font>
    <font>
      <b/>
      <sz val="14"/>
      <color theme="1"/>
      <name val="Arial"/>
      <family val="2"/>
    </font>
    <font>
      <sz val="11"/>
      <color indexed="64"/>
      <name val="Arial"/>
      <family val="2"/>
    </font>
  </fonts>
  <fills count="18">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FFFFFF"/>
        <bgColor indexed="64"/>
      </patternFill>
    </fill>
    <fill>
      <patternFill patternType="solid">
        <fgColor rgb="FF00B0F0"/>
        <bgColor indexed="64"/>
      </patternFill>
    </fill>
    <fill>
      <patternFill patternType="solid">
        <fgColor rgb="FFEBF1DE"/>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FFFF66"/>
        <bgColor indexed="64"/>
      </patternFill>
    </fill>
    <fill>
      <patternFill patternType="solid">
        <fgColor rgb="FFFFC000"/>
        <bgColor indexed="64"/>
      </patternFill>
    </fill>
    <fill>
      <patternFill patternType="solid">
        <fgColor rgb="FFFF0000"/>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4.9989318521683403E-2"/>
        <bgColor indexed="65"/>
      </patternFill>
    </fill>
  </fills>
  <borders count="70">
    <border>
      <left/>
      <right/>
      <top/>
      <bottom/>
      <diagonal/>
    </border>
    <border>
      <left style="thin">
        <color rgb="FF00B050"/>
      </left>
      <right/>
      <top style="thin">
        <color rgb="FF00B050"/>
      </top>
      <bottom/>
      <diagonal/>
    </border>
    <border>
      <left/>
      <right style="thin">
        <color rgb="FF00B050"/>
      </right>
      <top style="thin">
        <color rgb="FF00B050"/>
      </top>
      <bottom/>
      <diagonal/>
    </border>
    <border>
      <left style="thin">
        <color rgb="FF00B050"/>
      </left>
      <right style="thin">
        <color rgb="FF00B050"/>
      </right>
      <top style="thin">
        <color rgb="FF00B050"/>
      </top>
      <bottom style="thin">
        <color rgb="FF00B050"/>
      </bottom>
      <diagonal/>
    </border>
    <border>
      <left/>
      <right/>
      <top style="thin">
        <color rgb="FF00B050"/>
      </top>
      <bottom/>
      <diagonal/>
    </border>
    <border>
      <left style="thin">
        <color rgb="FF00B050"/>
      </left>
      <right/>
      <top/>
      <bottom style="thin">
        <color rgb="FF00B050"/>
      </bottom>
      <diagonal/>
    </border>
    <border>
      <left/>
      <right style="thin">
        <color rgb="FF00B050"/>
      </right>
      <top/>
      <bottom style="thin">
        <color rgb="FF00B050"/>
      </bottom>
      <diagonal/>
    </border>
    <border>
      <left/>
      <right/>
      <top/>
      <bottom style="thin">
        <color rgb="FF00B050"/>
      </bottom>
      <diagonal/>
    </border>
    <border>
      <left style="thin">
        <color indexed="64"/>
      </left>
      <right style="thin">
        <color indexed="64"/>
      </right>
      <top style="thin">
        <color indexed="64"/>
      </top>
      <bottom style="thin">
        <color indexed="64"/>
      </bottom>
      <diagonal/>
    </border>
    <border>
      <left style="thin">
        <color rgb="FF00B050"/>
      </left>
      <right style="thin">
        <color rgb="FF00B050"/>
      </right>
      <top style="thin">
        <color rgb="FF00B050"/>
      </top>
      <bottom/>
      <diagonal/>
    </border>
    <border>
      <left/>
      <right style="thin">
        <color indexed="64"/>
      </right>
      <top style="thin">
        <color rgb="FF00B050"/>
      </top>
      <bottom/>
      <diagonal/>
    </border>
    <border>
      <left/>
      <right style="thin">
        <color indexed="64"/>
      </right>
      <top/>
      <bottom style="thin">
        <color rgb="FF00B050"/>
      </bottom>
      <diagonal/>
    </border>
    <border>
      <left style="thin">
        <color theme="9"/>
      </left>
      <right style="thin">
        <color theme="9"/>
      </right>
      <top style="thin">
        <color theme="9"/>
      </top>
      <bottom style="thin">
        <color theme="9"/>
      </bottom>
      <diagonal/>
    </border>
    <border>
      <left/>
      <right/>
      <top/>
      <bottom style="thin">
        <color indexed="64"/>
      </bottom>
      <diagonal/>
    </border>
    <border>
      <left/>
      <right/>
      <top style="thin">
        <color indexed="64"/>
      </top>
      <bottom style="thin">
        <color indexed="64"/>
      </bottom>
      <diagonal/>
    </border>
    <border>
      <left style="thin">
        <color rgb="FF00B050"/>
      </left>
      <right style="thin">
        <color rgb="FF00B050"/>
      </right>
      <top/>
      <bottom style="thin">
        <color rgb="FF00B050"/>
      </bottom>
      <diagonal/>
    </border>
    <border>
      <left style="thin">
        <color theme="9"/>
      </left>
      <right style="thin">
        <color theme="9"/>
      </right>
      <top style="thin">
        <color theme="9"/>
      </top>
      <bottom/>
      <diagonal/>
    </border>
    <border>
      <left style="thin">
        <color theme="9"/>
      </left>
      <right style="thin">
        <color theme="9"/>
      </right>
      <top/>
      <bottom style="thin">
        <color rgb="FF00B050"/>
      </bottom>
      <diagonal/>
    </border>
    <border>
      <left style="thin">
        <color theme="9"/>
      </left>
      <right style="thin">
        <color theme="9"/>
      </right>
      <top/>
      <bottom style="thin">
        <color theme="9"/>
      </bottom>
      <diagonal/>
    </border>
    <border>
      <left style="thin">
        <color theme="9"/>
      </left>
      <right/>
      <top style="thin">
        <color theme="9"/>
      </top>
      <bottom style="thin">
        <color theme="9"/>
      </bottom>
      <diagonal/>
    </border>
    <border>
      <left style="thin">
        <color rgb="FF92D050"/>
      </left>
      <right style="thin">
        <color rgb="FF92D050"/>
      </right>
      <top style="thin">
        <color rgb="FF92D050"/>
      </top>
      <bottom style="thin">
        <color rgb="FF92D050"/>
      </bottom>
      <diagonal/>
    </border>
    <border>
      <left style="thin">
        <color theme="9"/>
      </left>
      <right style="thin">
        <color theme="9"/>
      </right>
      <top/>
      <bottom/>
      <diagonal/>
    </border>
    <border>
      <left style="thin">
        <color rgb="FF92D050"/>
      </left>
      <right style="thin">
        <color rgb="FF92D050"/>
      </right>
      <top/>
      <bottom style="thin">
        <color rgb="FF92D050"/>
      </bottom>
      <diagonal/>
    </border>
    <border>
      <left style="thin">
        <color rgb="FF00B050"/>
      </left>
      <right style="thin">
        <color theme="9"/>
      </right>
      <top style="thin">
        <color rgb="FF00B050"/>
      </top>
      <bottom/>
      <diagonal/>
    </border>
    <border>
      <left style="thin">
        <color rgb="FF00B050"/>
      </left>
      <right style="thin">
        <color theme="9"/>
      </right>
      <top/>
      <bottom style="thin">
        <color theme="9"/>
      </bottom>
      <diagonal/>
    </border>
    <border>
      <left style="thin">
        <color rgb="FF00B050"/>
      </left>
      <right style="thin">
        <color theme="9"/>
      </right>
      <top style="thin">
        <color theme="9"/>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theme="9"/>
      </right>
      <top style="thin">
        <color theme="9"/>
      </top>
      <bottom/>
      <diagonal/>
    </border>
    <border>
      <left style="thin">
        <color indexed="64"/>
      </left>
      <right style="thin">
        <color theme="9"/>
      </right>
      <top/>
      <bottom style="thin">
        <color theme="9"/>
      </bottom>
      <diagonal/>
    </border>
    <border>
      <left style="thin">
        <color rgb="FF92D050"/>
      </left>
      <right style="thin">
        <color rgb="FF92D050"/>
      </right>
      <top style="thin">
        <color rgb="FF92D050"/>
      </top>
      <bottom/>
      <diagonal/>
    </border>
    <border>
      <left style="thin">
        <color rgb="FF92D050"/>
      </left>
      <right style="thin">
        <color theme="9"/>
      </right>
      <top/>
      <bottom style="thin">
        <color rgb="FF92D050"/>
      </bottom>
      <diagonal/>
    </border>
    <border>
      <left/>
      <right style="thin">
        <color indexed="64"/>
      </right>
      <top/>
      <bottom style="thin">
        <color indexed="64"/>
      </bottom>
      <diagonal/>
    </border>
    <border>
      <left style="thin">
        <color rgb="FF00B050"/>
      </left>
      <right style="thin">
        <color rgb="FF00B050"/>
      </right>
      <top/>
      <bottom/>
      <diagonal/>
    </border>
    <border>
      <left/>
      <right style="thin">
        <color theme="9"/>
      </right>
      <top style="thin">
        <color theme="9"/>
      </top>
      <bottom style="thin">
        <color theme="9"/>
      </bottom>
      <diagonal/>
    </border>
    <border>
      <left style="thin">
        <color rgb="FF92D050"/>
      </left>
      <right style="thin">
        <color theme="9"/>
      </right>
      <top style="thin">
        <color rgb="FF92D050"/>
      </top>
      <bottom style="thin">
        <color theme="9"/>
      </bottom>
      <diagonal/>
    </border>
    <border>
      <left style="thin">
        <color rgb="FF00B050"/>
      </left>
      <right style="thin">
        <color rgb="FF00B050"/>
      </right>
      <top style="thin">
        <color rgb="FF92D050"/>
      </top>
      <bottom/>
      <diagonal/>
    </border>
    <border>
      <left style="thin">
        <color theme="9"/>
      </left>
      <right style="thin">
        <color theme="9"/>
      </right>
      <top style="thin">
        <color rgb="FF92D050"/>
      </top>
      <bottom style="thin">
        <color theme="9"/>
      </bottom>
      <diagonal/>
    </border>
    <border>
      <left style="thin">
        <color theme="9"/>
      </left>
      <right style="thin">
        <color theme="9"/>
      </right>
      <top style="thin">
        <color rgb="FF92D050"/>
      </top>
      <bottom/>
      <diagonal/>
    </border>
    <border>
      <left style="thin">
        <color rgb="FF92D050"/>
      </left>
      <right style="thin">
        <color theme="9"/>
      </right>
      <top style="thin">
        <color theme="9"/>
      </top>
      <bottom/>
      <diagonal/>
    </border>
    <border>
      <left style="thin">
        <color rgb="FF92D050"/>
      </left>
      <right style="thin">
        <color rgb="FF92D050"/>
      </right>
      <top style="thin">
        <color rgb="FF92D050"/>
      </top>
      <bottom style="thin">
        <color indexed="64"/>
      </bottom>
      <diagonal/>
    </border>
    <border>
      <left style="thin">
        <color indexed="64"/>
      </left>
      <right/>
      <top style="thin">
        <color rgb="FF92D050"/>
      </top>
      <bottom style="thin">
        <color indexed="64"/>
      </bottom>
      <diagonal/>
    </border>
    <border>
      <left style="thin">
        <color indexed="64"/>
      </left>
      <right/>
      <top/>
      <bottom style="thin">
        <color rgb="FF92D050"/>
      </bottom>
      <diagonal/>
    </border>
    <border>
      <left/>
      <right style="thin">
        <color indexed="64"/>
      </right>
      <top/>
      <bottom style="thin">
        <color rgb="FF92D050"/>
      </bottom>
      <diagonal/>
    </border>
    <border>
      <left style="thin">
        <color rgb="FF92D050"/>
      </left>
      <right/>
      <top style="thin">
        <color rgb="FF92D050"/>
      </top>
      <bottom style="thin">
        <color indexed="64"/>
      </bottom>
      <diagonal/>
    </border>
    <border>
      <left/>
      <right style="thin">
        <color indexed="64"/>
      </right>
      <top style="thin">
        <color rgb="FF92D050"/>
      </top>
      <bottom style="thin">
        <color indexed="64"/>
      </bottom>
      <diagonal/>
    </border>
    <border>
      <left style="thin">
        <color rgb="FF92D050"/>
      </left>
      <right/>
      <top/>
      <bottom style="thin">
        <color rgb="FF92D050"/>
      </bottom>
      <diagonal/>
    </border>
    <border>
      <left/>
      <right style="thin">
        <color rgb="FF92D050"/>
      </right>
      <top style="thin">
        <color rgb="FF92D050"/>
      </top>
      <bottom style="thin">
        <color indexed="64"/>
      </bottom>
      <diagonal/>
    </border>
    <border>
      <left/>
      <right style="thin">
        <color rgb="FF92D050"/>
      </right>
      <top/>
      <bottom/>
      <diagonal/>
    </border>
    <border>
      <left style="thin">
        <color rgb="FF92D050"/>
      </left>
      <right style="thin">
        <color rgb="FF92D050"/>
      </right>
      <top/>
      <bottom/>
      <diagonal/>
    </border>
    <border>
      <left style="thin">
        <color indexed="64"/>
      </left>
      <right/>
      <top/>
      <bottom style="thin">
        <color indexed="64"/>
      </bottom>
      <diagonal/>
    </border>
    <border>
      <left/>
      <right/>
      <top/>
      <bottom style="thin">
        <color rgb="FF92D050"/>
      </bottom>
      <diagonal/>
    </border>
    <border>
      <left style="thin">
        <color theme="9"/>
      </left>
      <right/>
      <top style="thin">
        <color rgb="FF92D050"/>
      </top>
      <bottom style="thin">
        <color theme="9"/>
      </bottom>
      <diagonal/>
    </border>
    <border>
      <left style="thin">
        <color theme="9"/>
      </left>
      <right/>
      <top style="thin">
        <color theme="9"/>
      </top>
      <bottom/>
      <diagonal/>
    </border>
    <border>
      <left/>
      <right/>
      <top style="thin">
        <color rgb="FF92D050"/>
      </top>
      <bottom style="thin">
        <color indexed="64"/>
      </bottom>
      <diagonal/>
    </border>
    <border>
      <left style="thin">
        <color rgb="FF92D050"/>
      </left>
      <right style="thin">
        <color rgb="FF92D050"/>
      </right>
      <top style="thin">
        <color rgb="FF92D050"/>
      </top>
      <bottom style="thin">
        <color rgb="FF00B050"/>
      </bottom>
      <diagonal/>
    </border>
    <border>
      <left style="thin">
        <color rgb="FF92D050"/>
      </left>
      <right style="thin">
        <color rgb="FF92D050"/>
      </right>
      <top style="thin">
        <color rgb="FF00B050"/>
      </top>
      <bottom/>
      <diagonal/>
    </border>
    <border>
      <left style="thin">
        <color rgb="FF92D050"/>
      </left>
      <right style="thin">
        <color rgb="FF92D050"/>
      </right>
      <top style="thin">
        <color rgb="FF92D050"/>
      </top>
      <bottom style="thin">
        <color theme="9"/>
      </bottom>
      <diagonal/>
    </border>
    <border>
      <left style="thin">
        <color rgb="FF92D050"/>
      </left>
      <right style="thin">
        <color rgb="FF92D050"/>
      </right>
      <top style="thin">
        <color theme="9"/>
      </top>
      <bottom/>
      <diagonal/>
    </border>
    <border>
      <left/>
      <right style="thin">
        <color rgb="FF92D050"/>
      </right>
      <top/>
      <bottom style="thin">
        <color indexed="64"/>
      </bottom>
      <diagonal/>
    </border>
    <border>
      <left/>
      <right style="thin">
        <color rgb="FF92D050"/>
      </right>
      <top/>
      <bottom style="thin">
        <color rgb="FF92D050"/>
      </bottom>
      <diagonal/>
    </border>
    <border>
      <left/>
      <right style="thin">
        <color rgb="FF92D050"/>
      </right>
      <top style="thin">
        <color rgb="FF92D050"/>
      </top>
      <bottom style="thin">
        <color theme="9"/>
      </bottom>
      <diagonal/>
    </border>
    <border>
      <left/>
      <right style="thin">
        <color rgb="FF92D050"/>
      </right>
      <top style="thin">
        <color theme="9"/>
      </top>
      <bottom/>
      <diagonal/>
    </border>
    <border>
      <left style="thin">
        <color theme="9"/>
      </left>
      <right style="thin">
        <color theme="9"/>
      </right>
      <top/>
      <bottom style="thin">
        <color rgb="FF92D050"/>
      </bottom>
      <diagonal/>
    </border>
    <border>
      <left style="thin">
        <color rgb="FF00B050"/>
      </left>
      <right style="thin">
        <color theme="9"/>
      </right>
      <top style="thin">
        <color rgb="FF92D050"/>
      </top>
      <bottom/>
      <diagonal/>
    </border>
    <border>
      <left style="thin">
        <color rgb="FF00B050"/>
      </left>
      <right style="thin">
        <color theme="9"/>
      </right>
      <top/>
      <bottom style="thin">
        <color rgb="FF92D050"/>
      </bottom>
      <diagonal/>
    </border>
    <border>
      <left style="thin">
        <color theme="9"/>
      </left>
      <right style="thin">
        <color rgb="FF92D050"/>
      </right>
      <top style="thin">
        <color rgb="FF92D050"/>
      </top>
      <bottom/>
      <diagonal/>
    </border>
    <border>
      <left style="thin">
        <color theme="9"/>
      </left>
      <right style="thin">
        <color rgb="FF92D050"/>
      </right>
      <top/>
      <bottom style="thin">
        <color rgb="FF92D050"/>
      </bottom>
      <diagonal/>
    </border>
    <border>
      <left/>
      <right style="thin">
        <color rgb="FF92D050"/>
      </right>
      <top style="thin">
        <color rgb="FF92D050"/>
      </top>
      <bottom style="thin">
        <color rgb="FF92D050"/>
      </bottom>
      <diagonal/>
    </border>
    <border>
      <left/>
      <right style="thin">
        <color rgb="FF92D050"/>
      </right>
      <top style="thin">
        <color rgb="FF92D050"/>
      </top>
      <bottom/>
      <diagonal/>
    </border>
  </borders>
  <cellStyleXfs count="3">
    <xf numFmtId="0" fontId="0" fillId="0" borderId="0"/>
    <xf numFmtId="0" fontId="8" fillId="0" borderId="0"/>
    <xf numFmtId="9" fontId="9" fillId="0" borderId="0" applyFont="0" applyFill="0" applyBorder="0" applyAlignment="0" applyProtection="0"/>
  </cellStyleXfs>
  <cellXfs count="351">
    <xf numFmtId="0" fontId="0" fillId="0" borderId="0" xfId="0"/>
    <xf numFmtId="0" fontId="4" fillId="0" borderId="0" xfId="0" applyFont="1" applyAlignment="1" applyProtection="1">
      <alignment horizontal="center" vertical="center"/>
      <protection locked="0" hidden="1"/>
    </xf>
    <xf numFmtId="0" fontId="4" fillId="0" borderId="0" xfId="0" applyFont="1" applyFill="1" applyAlignment="1" applyProtection="1">
      <alignment horizontal="center" vertical="center"/>
      <protection locked="0" hidden="1"/>
    </xf>
    <xf numFmtId="0" fontId="1" fillId="0" borderId="0" xfId="0" applyFont="1" applyFill="1" applyAlignment="1" applyProtection="1">
      <alignment horizontal="center" vertical="center" wrapText="1"/>
      <protection locked="0" hidden="1"/>
    </xf>
    <xf numFmtId="0" fontId="4" fillId="0" borderId="0" xfId="0" applyFont="1" applyFill="1" applyAlignment="1" applyProtection="1">
      <alignment horizontal="center" vertical="center" wrapText="1"/>
      <protection locked="0" hidden="1"/>
    </xf>
    <xf numFmtId="0" fontId="4" fillId="0" borderId="0" xfId="0" quotePrefix="1" applyFont="1" applyFill="1" applyAlignment="1" applyProtection="1">
      <alignment horizontal="center" vertical="center" wrapText="1"/>
      <protection locked="0" hidden="1"/>
    </xf>
    <xf numFmtId="9" fontId="5" fillId="0" borderId="0" xfId="2" applyFont="1" applyFill="1" applyBorder="1" applyAlignment="1" applyProtection="1">
      <alignment horizontal="center" vertical="center" wrapText="1"/>
      <protection locked="0" hidden="1"/>
    </xf>
    <xf numFmtId="9" fontId="5" fillId="0" borderId="0" xfId="0" applyNumberFormat="1" applyFont="1" applyFill="1" applyAlignment="1" applyProtection="1">
      <alignment horizontal="center" vertical="center" wrapText="1"/>
      <protection locked="0" hidden="1"/>
    </xf>
    <xf numFmtId="0" fontId="5" fillId="0" borderId="0" xfId="0" applyFont="1" applyFill="1" applyAlignment="1" applyProtection="1">
      <alignment horizontal="center" vertical="center" wrapText="1"/>
      <protection locked="0" hidden="1"/>
    </xf>
    <xf numFmtId="0" fontId="3" fillId="0" borderId="0" xfId="0" applyFont="1" applyFill="1" applyAlignment="1" applyProtection="1">
      <alignment horizontal="center" vertical="center"/>
      <protection locked="0" hidden="1"/>
    </xf>
    <xf numFmtId="164" fontId="6" fillId="0" borderId="0" xfId="0" applyNumberFormat="1" applyFont="1" applyFill="1" applyAlignment="1" applyProtection="1">
      <alignment horizontal="center" vertical="center" wrapText="1"/>
      <protection locked="0" hidden="1"/>
    </xf>
    <xf numFmtId="9" fontId="7" fillId="0" borderId="0" xfId="0" applyNumberFormat="1" applyFont="1" applyFill="1" applyAlignment="1" applyProtection="1">
      <alignment horizontal="center" vertical="center" wrapText="1"/>
      <protection locked="0" hidden="1"/>
    </xf>
    <xf numFmtId="14" fontId="5" fillId="0" borderId="0" xfId="0" applyNumberFormat="1" applyFont="1" applyFill="1" applyAlignment="1" applyProtection="1">
      <alignment horizontal="center" vertical="center" wrapText="1"/>
      <protection locked="0" hidden="1"/>
    </xf>
    <xf numFmtId="9" fontId="3" fillId="0" borderId="0" xfId="0" applyNumberFormat="1" applyFont="1" applyFill="1" applyAlignment="1" applyProtection="1">
      <alignment horizontal="center" vertical="center" wrapText="1"/>
      <protection locked="0" hidden="1"/>
    </xf>
    <xf numFmtId="9" fontId="4" fillId="0" borderId="0" xfId="2" applyFont="1" applyFill="1" applyBorder="1" applyAlignment="1" applyProtection="1">
      <alignment horizontal="center" vertical="center" wrapText="1"/>
      <protection locked="0" hidden="1"/>
    </xf>
    <xf numFmtId="9" fontId="4" fillId="0" borderId="0" xfId="0" applyNumberFormat="1" applyFont="1" applyFill="1" applyAlignment="1" applyProtection="1">
      <alignment horizontal="center" vertical="center" wrapText="1"/>
      <protection locked="0" hidden="1"/>
    </xf>
    <xf numFmtId="0" fontId="1" fillId="0" borderId="0" xfId="0" applyFont="1" applyFill="1" applyAlignment="1" applyProtection="1">
      <alignment horizontal="center" vertical="center"/>
      <protection locked="0" hidden="1"/>
    </xf>
    <xf numFmtId="164" fontId="1" fillId="0" borderId="0" xfId="0" applyNumberFormat="1" applyFont="1" applyFill="1" applyAlignment="1" applyProtection="1">
      <alignment horizontal="center" vertical="center" wrapText="1"/>
      <protection locked="0" hidden="1"/>
    </xf>
    <xf numFmtId="9" fontId="1" fillId="0" borderId="0" xfId="0" applyNumberFormat="1" applyFont="1" applyFill="1" applyAlignment="1" applyProtection="1">
      <alignment horizontal="center" vertical="center" wrapText="1"/>
      <protection locked="0" hidden="1"/>
    </xf>
    <xf numFmtId="14" fontId="4" fillId="0" borderId="0" xfId="0" applyNumberFormat="1" applyFont="1" applyFill="1" applyAlignment="1" applyProtection="1">
      <alignment horizontal="center" vertical="center" wrapText="1"/>
      <protection locked="0" hidden="1"/>
    </xf>
    <xf numFmtId="0" fontId="1" fillId="4" borderId="0" xfId="0" applyFont="1" applyFill="1" applyAlignment="1" applyProtection="1">
      <alignment horizontal="center" vertical="center" wrapText="1"/>
      <protection locked="0" hidden="1"/>
    </xf>
    <xf numFmtId="0" fontId="4" fillId="4" borderId="0" xfId="0" applyFont="1" applyFill="1" applyAlignment="1" applyProtection="1">
      <alignment horizontal="center" vertical="center" wrapText="1"/>
      <protection locked="0" hidden="1"/>
    </xf>
    <xf numFmtId="0" fontId="4" fillId="2" borderId="0" xfId="0" applyFont="1" applyFill="1" applyAlignment="1" applyProtection="1">
      <alignment horizontal="center" vertical="center" wrapText="1"/>
      <protection locked="0" hidden="1"/>
    </xf>
    <xf numFmtId="0" fontId="4" fillId="4" borderId="0" xfId="0" quotePrefix="1" applyFont="1" applyFill="1" applyAlignment="1" applyProtection="1">
      <alignment horizontal="center" vertical="center" wrapText="1"/>
      <protection locked="0" hidden="1"/>
    </xf>
    <xf numFmtId="9" fontId="4" fillId="5" borderId="0" xfId="2" applyFont="1" applyFill="1" applyBorder="1" applyAlignment="1" applyProtection="1">
      <alignment horizontal="center" vertical="center" wrapText="1"/>
      <protection locked="0" hidden="1"/>
    </xf>
    <xf numFmtId="9" fontId="4" fillId="0" borderId="0" xfId="0" applyNumberFormat="1" applyFont="1" applyAlignment="1" applyProtection="1">
      <alignment horizontal="center" vertical="center" wrapText="1"/>
      <protection locked="0" hidden="1"/>
    </xf>
    <xf numFmtId="0" fontId="4" fillId="5" borderId="0" xfId="0" applyFont="1" applyFill="1" applyAlignment="1" applyProtection="1">
      <alignment horizontal="center" vertical="center" wrapText="1"/>
      <protection locked="0" hidden="1"/>
    </xf>
    <xf numFmtId="0" fontId="1" fillId="0" borderId="0" xfId="0" applyFont="1" applyAlignment="1" applyProtection="1">
      <alignment horizontal="center" vertical="center"/>
      <protection locked="0" hidden="1"/>
    </xf>
    <xf numFmtId="164" fontId="1" fillId="4" borderId="0" xfId="0" applyNumberFormat="1" applyFont="1" applyFill="1" applyAlignment="1" applyProtection="1">
      <alignment horizontal="center" vertical="center" wrapText="1"/>
      <protection locked="0" hidden="1"/>
    </xf>
    <xf numFmtId="9" fontId="1" fillId="4" borderId="0" xfId="0" applyNumberFormat="1" applyFont="1" applyFill="1" applyAlignment="1" applyProtection="1">
      <alignment horizontal="center" vertical="center" wrapText="1"/>
      <protection locked="0" hidden="1"/>
    </xf>
    <xf numFmtId="9" fontId="1" fillId="0" borderId="0" xfId="0" applyNumberFormat="1" applyFont="1" applyAlignment="1" applyProtection="1">
      <alignment horizontal="center" vertical="center" wrapText="1"/>
      <protection locked="0" hidden="1"/>
    </xf>
    <xf numFmtId="0" fontId="4" fillId="3" borderId="0" xfId="0" applyFont="1" applyFill="1" applyAlignment="1" applyProtection="1">
      <alignment horizontal="center" vertical="center" wrapText="1"/>
      <protection locked="0" hidden="1"/>
    </xf>
    <xf numFmtId="14" fontId="4" fillId="3" borderId="0" xfId="0" applyNumberFormat="1" applyFont="1" applyFill="1" applyAlignment="1" applyProtection="1">
      <alignment horizontal="center" vertical="center" wrapText="1"/>
      <protection locked="0" hidden="1"/>
    </xf>
    <xf numFmtId="0" fontId="4" fillId="0" borderId="0" xfId="0" applyFont="1" applyProtection="1">
      <protection locked="0" hidden="1"/>
    </xf>
    <xf numFmtId="0" fontId="4" fillId="6" borderId="0" xfId="0" applyFont="1" applyFill="1" applyAlignment="1" applyProtection="1">
      <alignment horizontal="center" vertical="center"/>
      <protection locked="0" hidden="1"/>
    </xf>
    <xf numFmtId="0" fontId="1" fillId="6" borderId="0" xfId="0" applyFont="1" applyFill="1" applyAlignment="1" applyProtection="1">
      <alignment horizontal="center" vertical="center"/>
      <protection locked="0" hidden="1"/>
    </xf>
    <xf numFmtId="0" fontId="1" fillId="6" borderId="0" xfId="0" applyFont="1" applyFill="1" applyAlignment="1" applyProtection="1">
      <alignment horizontal="center"/>
      <protection locked="0" hidden="1"/>
    </xf>
    <xf numFmtId="0" fontId="4" fillId="0" borderId="0" xfId="0" applyFont="1" applyAlignment="1" applyProtection="1">
      <alignment horizontal="center"/>
      <protection locked="0" hidden="1"/>
    </xf>
    <xf numFmtId="0" fontId="4" fillId="0" borderId="8" xfId="0" applyFont="1" applyBorder="1" applyAlignment="1" applyProtection="1">
      <alignment horizontal="center" vertical="center"/>
      <protection locked="0" hidden="1"/>
    </xf>
    <xf numFmtId="0" fontId="1" fillId="8" borderId="8" xfId="0" applyFont="1" applyFill="1" applyBorder="1" applyAlignment="1" applyProtection="1">
      <alignment horizontal="center" vertical="center" wrapText="1"/>
      <protection locked="0" hidden="1"/>
    </xf>
    <xf numFmtId="0" fontId="4" fillId="0" borderId="8" xfId="0" applyFont="1" applyBorder="1" applyAlignment="1" applyProtection="1">
      <alignment horizontal="center" vertical="center" wrapText="1"/>
      <protection locked="0" hidden="1"/>
    </xf>
    <xf numFmtId="0" fontId="1" fillId="9" borderId="8" xfId="0" applyFont="1" applyFill="1" applyBorder="1" applyAlignment="1" applyProtection="1">
      <alignment horizontal="center" vertical="center" wrapText="1"/>
      <protection locked="0" hidden="1"/>
    </xf>
    <xf numFmtId="9" fontId="4" fillId="0" borderId="8" xfId="0" applyNumberFormat="1" applyFont="1" applyBorder="1" applyAlignment="1" applyProtection="1">
      <alignment horizontal="center" vertical="center" wrapText="1"/>
      <protection locked="0" hidden="1"/>
    </xf>
    <xf numFmtId="0" fontId="1" fillId="10" borderId="8" xfId="0" applyFont="1" applyFill="1" applyBorder="1" applyAlignment="1" applyProtection="1">
      <alignment horizontal="center" vertical="center" wrapText="1"/>
      <protection locked="0" hidden="1"/>
    </xf>
    <xf numFmtId="0" fontId="1" fillId="11" borderId="8" xfId="0" applyFont="1" applyFill="1" applyBorder="1" applyAlignment="1" applyProtection="1">
      <alignment horizontal="center" vertical="center" wrapText="1"/>
      <protection locked="0" hidden="1"/>
    </xf>
    <xf numFmtId="0" fontId="1" fillId="12" borderId="8" xfId="0" applyFont="1" applyFill="1" applyBorder="1" applyAlignment="1" applyProtection="1">
      <alignment horizontal="center" vertical="center" wrapText="1"/>
      <protection locked="0" hidden="1"/>
    </xf>
    <xf numFmtId="0" fontId="1" fillId="13" borderId="8" xfId="0" applyFont="1" applyFill="1" applyBorder="1" applyAlignment="1" applyProtection="1">
      <alignment horizontal="center" vertical="center" wrapText="1"/>
      <protection locked="0" hidden="1"/>
    </xf>
    <xf numFmtId="0" fontId="4" fillId="4" borderId="0" xfId="0" applyFont="1" applyFill="1" applyAlignment="1">
      <alignment vertical="center"/>
    </xf>
    <xf numFmtId="0" fontId="4" fillId="0" borderId="0" xfId="0" applyFont="1" applyAlignment="1">
      <alignment vertical="center"/>
    </xf>
    <xf numFmtId="0" fontId="11" fillId="14" borderId="0" xfId="0" applyFont="1" applyFill="1" applyAlignment="1">
      <alignment horizontal="center" vertical="center"/>
    </xf>
    <xf numFmtId="0" fontId="4" fillId="4" borderId="0" xfId="0" applyFont="1" applyFill="1" applyAlignment="1">
      <alignment horizontal="center" vertical="center"/>
    </xf>
    <xf numFmtId="0" fontId="1" fillId="4" borderId="0" xfId="0" applyFont="1" applyFill="1" applyAlignment="1">
      <alignment horizontal="center" vertical="center"/>
    </xf>
    <xf numFmtId="0" fontId="4" fillId="4" borderId="13" xfId="0" applyFont="1" applyFill="1" applyBorder="1" applyAlignment="1">
      <alignment horizontal="center" vertical="center"/>
    </xf>
    <xf numFmtId="0" fontId="4" fillId="4" borderId="14" xfId="0" applyFont="1" applyFill="1" applyBorder="1" applyAlignment="1">
      <alignment horizontal="center" vertical="center"/>
    </xf>
    <xf numFmtId="9" fontId="4" fillId="4" borderId="13" xfId="0" applyNumberFormat="1" applyFont="1" applyFill="1" applyBorder="1" applyAlignment="1">
      <alignment horizontal="center" vertical="center"/>
    </xf>
    <xf numFmtId="9" fontId="4" fillId="4" borderId="14" xfId="0" applyNumberFormat="1" applyFont="1" applyFill="1" applyBorder="1" applyAlignment="1">
      <alignment horizontal="center" vertical="center"/>
    </xf>
    <xf numFmtId="0" fontId="10" fillId="0" borderId="0" xfId="0" applyFont="1" applyFill="1" applyAlignment="1">
      <alignment vertical="center"/>
    </xf>
    <xf numFmtId="0" fontId="1" fillId="0" borderId="0" xfId="0" applyFont="1" applyAlignment="1">
      <alignment vertical="center"/>
    </xf>
    <xf numFmtId="0" fontId="1" fillId="3" borderId="12" xfId="0" applyFont="1" applyFill="1" applyBorder="1" applyAlignment="1" applyProtection="1">
      <alignment horizontal="center" vertical="center" wrapText="1"/>
      <protection locked="0" hidden="1"/>
    </xf>
    <xf numFmtId="0" fontId="4" fillId="2" borderId="12" xfId="0" applyFont="1" applyFill="1" applyBorder="1" applyAlignment="1" applyProtection="1">
      <alignment horizontal="center" vertical="center" wrapText="1"/>
      <protection locked="0" hidden="1"/>
    </xf>
    <xf numFmtId="0" fontId="4" fillId="2" borderId="12" xfId="0" applyFont="1" applyFill="1" applyBorder="1" applyAlignment="1" applyProtection="1">
      <alignment horizontal="center" vertical="center" wrapText="1"/>
      <protection locked="0"/>
    </xf>
    <xf numFmtId="0" fontId="4" fillId="4" borderId="12" xfId="0"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hidden="1"/>
    </xf>
    <xf numFmtId="9" fontId="5" fillId="0" borderId="12" xfId="0" applyNumberFormat="1" applyFont="1" applyBorder="1" applyAlignment="1" applyProtection="1">
      <alignment horizontal="center" vertical="center" wrapText="1"/>
      <protection hidden="1"/>
    </xf>
    <xf numFmtId="0" fontId="5" fillId="5" borderId="12" xfId="0" applyFont="1" applyFill="1" applyBorder="1" applyAlignment="1" applyProtection="1">
      <alignment horizontal="center" vertical="center" wrapText="1"/>
      <protection locked="0" hidden="1"/>
    </xf>
    <xf numFmtId="0" fontId="5" fillId="2" borderId="12" xfId="0" applyFont="1" applyFill="1" applyBorder="1" applyAlignment="1" applyProtection="1">
      <alignment horizontal="center" vertical="center" wrapText="1"/>
      <protection locked="0" hidden="1"/>
    </xf>
    <xf numFmtId="0" fontId="4" fillId="4" borderId="12" xfId="0" applyFont="1" applyFill="1" applyBorder="1" applyAlignment="1" applyProtection="1">
      <alignment horizontal="center" vertical="center" wrapText="1"/>
      <protection locked="0" hidden="1"/>
    </xf>
    <xf numFmtId="9" fontId="5" fillId="0" borderId="12" xfId="0" applyNumberFormat="1" applyFont="1" applyBorder="1" applyAlignment="1" applyProtection="1">
      <alignment horizontal="center" vertical="center" wrapText="1"/>
      <protection hidden="1"/>
    </xf>
    <xf numFmtId="0" fontId="5" fillId="5" borderId="12" xfId="0" applyFont="1" applyFill="1" applyBorder="1" applyAlignment="1" applyProtection="1">
      <alignment horizontal="center" vertical="center" wrapText="1"/>
      <protection hidden="1"/>
    </xf>
    <xf numFmtId="0" fontId="5" fillId="5" borderId="12" xfId="0" applyFont="1" applyFill="1" applyBorder="1" applyAlignment="1" applyProtection="1">
      <alignment horizontal="center" vertical="center" wrapText="1"/>
      <protection locked="0" hidden="1"/>
    </xf>
    <xf numFmtId="0" fontId="4" fillId="4" borderId="12" xfId="0" applyFont="1" applyFill="1" applyBorder="1" applyAlignment="1" applyProtection="1">
      <alignment horizontal="center" vertical="center" wrapText="1"/>
      <protection locked="0" hidden="1"/>
    </xf>
    <xf numFmtId="0" fontId="4" fillId="2" borderId="3" xfId="0" applyFont="1" applyFill="1" applyBorder="1" applyAlignment="1" applyProtection="1">
      <alignment horizontal="center" vertical="center" wrapText="1"/>
      <protection locked="0"/>
    </xf>
    <xf numFmtId="0" fontId="5" fillId="3" borderId="20" xfId="0" applyFont="1" applyFill="1" applyBorder="1" applyAlignment="1" applyProtection="1">
      <alignment horizontal="center" vertical="center" wrapText="1"/>
      <protection locked="0"/>
    </xf>
    <xf numFmtId="0" fontId="5" fillId="5" borderId="20" xfId="0" applyFont="1" applyFill="1" applyBorder="1" applyAlignment="1" applyProtection="1">
      <alignment horizontal="center" vertical="center" wrapText="1"/>
      <protection locked="0"/>
    </xf>
    <xf numFmtId="0" fontId="5" fillId="3" borderId="20" xfId="0" applyFont="1" applyFill="1" applyBorder="1" applyAlignment="1" applyProtection="1">
      <alignment horizontal="center" vertical="center" wrapText="1"/>
      <protection locked="0" hidden="1"/>
    </xf>
    <xf numFmtId="14" fontId="5" fillId="3" borderId="20" xfId="0" applyNumberFormat="1" applyFont="1" applyFill="1" applyBorder="1" applyAlignment="1" applyProtection="1">
      <alignment horizontal="center" vertical="center" wrapText="1"/>
      <protection locked="0" hidden="1"/>
    </xf>
    <xf numFmtId="0" fontId="5" fillId="3" borderId="12" xfId="0" applyFont="1" applyFill="1" applyBorder="1" applyAlignment="1" applyProtection="1">
      <alignment horizontal="center" vertical="center" wrapText="1"/>
      <protection locked="0" hidden="1"/>
    </xf>
    <xf numFmtId="14" fontId="5" fillId="3" borderId="12" xfId="0" applyNumberFormat="1" applyFont="1" applyFill="1" applyBorder="1" applyAlignment="1" applyProtection="1">
      <alignment horizontal="center" vertical="center" wrapText="1"/>
      <protection locked="0" hidden="1"/>
    </xf>
    <xf numFmtId="0" fontId="5" fillId="5" borderId="12" xfId="0" applyFont="1" applyFill="1" applyBorder="1" applyAlignment="1" applyProtection="1">
      <alignment horizontal="center" vertical="center" wrapText="1"/>
      <protection locked="0" hidden="1"/>
    </xf>
    <xf numFmtId="14" fontId="5" fillId="3" borderId="12" xfId="0" applyNumberFormat="1"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hidden="1"/>
    </xf>
    <xf numFmtId="14" fontId="5" fillId="3" borderId="12" xfId="0" applyNumberFormat="1" applyFont="1" applyFill="1" applyBorder="1" applyAlignment="1" applyProtection="1">
      <alignment horizontal="center" vertical="center" wrapText="1"/>
      <protection locked="0" hidden="1"/>
    </xf>
    <xf numFmtId="0" fontId="5" fillId="5" borderId="12" xfId="0" applyFont="1" applyFill="1" applyBorder="1" applyAlignment="1" applyProtection="1">
      <alignment horizontal="center" vertical="center" wrapText="1"/>
      <protection locked="0" hidden="1"/>
    </xf>
    <xf numFmtId="0" fontId="4" fillId="4" borderId="12" xfId="0" applyFont="1" applyFill="1" applyBorder="1" applyAlignment="1" applyProtection="1">
      <alignment horizontal="center" vertical="center" wrapText="1"/>
      <protection locked="0" hidden="1"/>
    </xf>
    <xf numFmtId="0" fontId="4" fillId="4" borderId="12" xfId="0" applyFont="1" applyFill="1" applyBorder="1" applyAlignment="1" applyProtection="1">
      <alignment horizontal="center" vertical="center" wrapText="1"/>
      <protection locked="0"/>
    </xf>
    <xf numFmtId="9" fontId="5" fillId="0" borderId="12" xfId="0" applyNumberFormat="1" applyFont="1" applyBorder="1" applyAlignment="1" applyProtection="1">
      <alignment horizontal="center" vertical="center" wrapText="1"/>
      <protection hidden="1"/>
    </xf>
    <xf numFmtId="0" fontId="5" fillId="5" borderId="12" xfId="0" applyFont="1" applyFill="1" applyBorder="1" applyAlignment="1" applyProtection="1">
      <alignment horizontal="center" vertical="center" wrapText="1"/>
      <protection locked="0"/>
    </xf>
    <xf numFmtId="14" fontId="5" fillId="3" borderId="12" xfId="0" applyNumberFormat="1" applyFont="1" applyFill="1" applyBorder="1" applyAlignment="1" applyProtection="1">
      <alignment horizontal="center" vertical="center" wrapText="1"/>
      <protection locked="0"/>
    </xf>
    <xf numFmtId="0" fontId="5" fillId="4" borderId="12" xfId="0" applyFont="1" applyFill="1" applyBorder="1" applyAlignment="1" applyProtection="1">
      <alignment horizontal="center" vertical="center" wrapText="1"/>
      <protection locked="0"/>
    </xf>
    <xf numFmtId="0" fontId="5" fillId="3" borderId="12" xfId="0" applyFont="1" applyFill="1" applyBorder="1" applyAlignment="1" applyProtection="1">
      <alignment horizontal="center" vertical="center" wrapText="1"/>
      <protection locked="0" hidden="1"/>
    </xf>
    <xf numFmtId="0" fontId="5" fillId="3" borderId="12"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hidden="1"/>
    </xf>
    <xf numFmtId="0" fontId="4" fillId="2" borderId="12"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5" fillId="3" borderId="12" xfId="0" applyFont="1" applyFill="1" applyBorder="1" applyAlignment="1" applyProtection="1">
      <alignment vertical="center" wrapText="1"/>
      <protection locked="0"/>
    </xf>
    <xf numFmtId="0" fontId="5" fillId="3" borderId="12" xfId="0" applyFont="1" applyFill="1" applyBorder="1" applyAlignment="1" applyProtection="1">
      <alignment vertical="center" wrapText="1"/>
      <protection locked="0" hidden="1"/>
    </xf>
    <xf numFmtId="0" fontId="4" fillId="4" borderId="8" xfId="0" applyFont="1" applyFill="1" applyBorder="1" applyAlignment="1">
      <alignment horizontal="center" vertical="center" wrapText="1"/>
    </xf>
    <xf numFmtId="9" fontId="4" fillId="4" borderId="8" xfId="2" applyFont="1" applyFill="1" applyBorder="1" applyAlignment="1">
      <alignment horizontal="center" vertical="center" wrapText="1"/>
    </xf>
    <xf numFmtId="0" fontId="4" fillId="4" borderId="8" xfId="0" applyFont="1" applyFill="1" applyBorder="1" applyAlignment="1">
      <alignment horizontal="left" vertical="center"/>
    </xf>
    <xf numFmtId="0" fontId="4" fillId="4" borderId="8" xfId="0" applyFont="1" applyFill="1" applyBorder="1" applyAlignment="1">
      <alignment horizontal="center" vertical="center"/>
    </xf>
    <xf numFmtId="9" fontId="4" fillId="4" borderId="8" xfId="2" applyNumberFormat="1" applyFont="1" applyFill="1" applyBorder="1" applyAlignment="1">
      <alignment horizontal="center" vertical="center"/>
    </xf>
    <xf numFmtId="164" fontId="4" fillId="4" borderId="8" xfId="0" applyNumberFormat="1" applyFont="1" applyFill="1" applyBorder="1" applyAlignment="1">
      <alignment horizontal="center" vertical="center"/>
    </xf>
    <xf numFmtId="0" fontId="5" fillId="5" borderId="12" xfId="0" applyFont="1" applyFill="1" applyBorder="1" applyAlignment="1" applyProtection="1">
      <alignment horizontal="center" vertical="center" wrapText="1"/>
      <protection hidden="1"/>
    </xf>
    <xf numFmtId="0" fontId="4" fillId="4" borderId="12" xfId="0" applyFont="1" applyFill="1" applyBorder="1" applyAlignment="1" applyProtection="1">
      <alignment horizontal="center" vertical="center" wrapText="1"/>
      <protection locked="0" hidden="1"/>
    </xf>
    <xf numFmtId="0" fontId="4" fillId="2" borderId="3" xfId="0" applyFont="1" applyFill="1" applyBorder="1" applyAlignment="1" applyProtection="1">
      <alignment horizontal="center" vertical="center" wrapText="1"/>
      <protection locked="0"/>
    </xf>
    <xf numFmtId="9" fontId="5" fillId="0" borderId="12" xfId="0" applyNumberFormat="1" applyFont="1" applyBorder="1" applyAlignment="1" applyProtection="1">
      <alignment horizontal="center" vertical="center" wrapText="1"/>
      <protection hidden="1"/>
    </xf>
    <xf numFmtId="0" fontId="5" fillId="5" borderId="12" xfId="0" applyFont="1" applyFill="1" applyBorder="1" applyAlignment="1" applyProtection="1">
      <alignment horizontal="center" vertical="center" wrapText="1"/>
      <protection locked="0" hidden="1"/>
    </xf>
    <xf numFmtId="0" fontId="5" fillId="3" borderId="12" xfId="0" applyFont="1" applyFill="1" applyBorder="1" applyAlignment="1" applyProtection="1">
      <alignment horizontal="center" vertical="center" wrapText="1"/>
      <protection locked="0" hidden="1"/>
    </xf>
    <xf numFmtId="14" fontId="5" fillId="3" borderId="12" xfId="0" applyNumberFormat="1" applyFont="1" applyFill="1" applyBorder="1" applyAlignment="1" applyProtection="1">
      <alignment horizontal="center" vertical="center" wrapText="1"/>
      <protection locked="0" hidden="1"/>
    </xf>
    <xf numFmtId="0" fontId="5" fillId="3" borderId="12" xfId="0" applyFont="1" applyFill="1" applyBorder="1" applyAlignment="1" applyProtection="1">
      <alignment horizontal="center" vertical="center" wrapText="1"/>
      <protection locked="0" hidden="1"/>
    </xf>
    <xf numFmtId="0" fontId="5" fillId="3" borderId="20" xfId="0" applyFont="1" applyFill="1" applyBorder="1" applyAlignment="1" applyProtection="1">
      <alignment horizontal="center" vertical="center" wrapText="1"/>
      <protection locked="0" hidden="1"/>
    </xf>
    <xf numFmtId="0" fontId="5" fillId="3" borderId="12" xfId="0"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locked="0" hidden="1"/>
    </xf>
    <xf numFmtId="0" fontId="5" fillId="3" borderId="16" xfId="0" applyFont="1" applyFill="1" applyBorder="1" applyAlignment="1" applyProtection="1">
      <alignment horizontal="center" vertical="center" wrapText="1"/>
      <protection locked="0" hidden="1"/>
    </xf>
    <xf numFmtId="0" fontId="4" fillId="2" borderId="12" xfId="0" applyFont="1" applyFill="1" applyBorder="1" applyAlignment="1" applyProtection="1">
      <alignment horizontal="center" vertical="center" wrapText="1"/>
      <protection locked="0"/>
    </xf>
    <xf numFmtId="0" fontId="5" fillId="3" borderId="12" xfId="0" applyFont="1" applyFill="1" applyBorder="1" applyAlignment="1" applyProtection="1">
      <alignment horizontal="center" vertical="center" wrapText="1"/>
      <protection locked="0" hidden="1"/>
    </xf>
    <xf numFmtId="0" fontId="5" fillId="3" borderId="20" xfId="0" applyFont="1" applyFill="1" applyBorder="1" applyAlignment="1" applyProtection="1">
      <alignment horizontal="center" vertical="center" wrapText="1"/>
      <protection locked="0" hidden="1"/>
    </xf>
    <xf numFmtId="0" fontId="5" fillId="5" borderId="20" xfId="0" applyFont="1" applyFill="1" applyBorder="1" applyAlignment="1" applyProtection="1">
      <alignment horizontal="center" vertical="center" wrapText="1"/>
      <protection locked="0" hidden="1"/>
    </xf>
    <xf numFmtId="0" fontId="5" fillId="3" borderId="12" xfId="0"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locked="0" hidden="1"/>
    </xf>
    <xf numFmtId="0" fontId="4" fillId="4" borderId="12" xfId="0" applyFont="1" applyFill="1" applyBorder="1" applyAlignment="1" applyProtection="1">
      <alignment horizontal="center" vertical="center" wrapText="1"/>
      <protection locked="0" hidden="1"/>
    </xf>
    <xf numFmtId="0" fontId="5" fillId="5" borderId="12" xfId="0" applyFont="1" applyFill="1" applyBorder="1" applyAlignment="1" applyProtection="1">
      <alignment horizontal="center" vertical="center" wrapText="1"/>
      <protection hidden="1"/>
    </xf>
    <xf numFmtId="9" fontId="5" fillId="0" borderId="12" xfId="0" applyNumberFormat="1" applyFont="1" applyBorder="1" applyAlignment="1" applyProtection="1">
      <alignment horizontal="center" vertical="center" wrapText="1"/>
      <protection hidden="1"/>
    </xf>
    <xf numFmtId="0" fontId="5" fillId="0" borderId="12" xfId="0" applyFont="1" applyFill="1" applyBorder="1" applyAlignment="1" applyProtection="1">
      <alignment horizontal="center" vertical="center" wrapText="1"/>
      <protection locked="0" hidden="1"/>
    </xf>
    <xf numFmtId="0" fontId="5" fillId="5" borderId="12" xfId="0" applyFont="1" applyFill="1" applyBorder="1" applyAlignment="1" applyProtection="1">
      <alignment horizontal="center" vertical="center" wrapText="1"/>
      <protection locked="0" hidden="1"/>
    </xf>
    <xf numFmtId="0" fontId="4" fillId="2" borderId="3" xfId="0" applyFont="1" applyFill="1" applyBorder="1" applyAlignment="1" applyProtection="1">
      <alignment horizontal="center" vertical="center" wrapText="1"/>
      <protection locked="0"/>
    </xf>
    <xf numFmtId="0" fontId="4" fillId="4" borderId="12" xfId="0" applyFont="1" applyFill="1" applyBorder="1" applyAlignment="1" applyProtection="1">
      <alignment horizontal="center" vertical="center" wrapText="1"/>
      <protection locked="0" hidden="1"/>
    </xf>
    <xf numFmtId="0" fontId="5" fillId="5" borderId="12" xfId="0" applyFont="1" applyFill="1" applyBorder="1" applyAlignment="1" applyProtection="1">
      <alignment horizontal="center" vertical="center" wrapText="1"/>
      <protection hidden="1"/>
    </xf>
    <xf numFmtId="9" fontId="5" fillId="0" borderId="12" xfId="0" applyNumberFormat="1" applyFont="1" applyBorder="1" applyAlignment="1" applyProtection="1">
      <alignment horizontal="center" vertical="center" wrapText="1"/>
      <protection hidden="1"/>
    </xf>
    <xf numFmtId="0" fontId="5" fillId="16" borderId="12" xfId="0" applyFont="1" applyFill="1" applyBorder="1" applyAlignment="1" applyProtection="1">
      <alignment horizontal="center" vertical="center" wrapText="1"/>
      <protection locked="0" hidden="1"/>
    </xf>
    <xf numFmtId="0" fontId="5" fillId="5" borderId="12" xfId="0" applyFont="1" applyFill="1" applyBorder="1" applyAlignment="1" applyProtection="1">
      <alignment horizontal="center" vertical="center" wrapText="1"/>
      <protection locked="0" hidden="1"/>
    </xf>
    <xf numFmtId="9" fontId="5" fillId="3" borderId="12" xfId="2" applyFont="1" applyFill="1" applyBorder="1" applyAlignment="1" applyProtection="1">
      <alignment horizontal="center" vertical="center" wrapText="1"/>
      <protection locked="0"/>
    </xf>
    <xf numFmtId="9" fontId="5" fillId="3" borderId="12" xfId="2" applyFont="1" applyFill="1" applyBorder="1" applyAlignment="1" applyProtection="1">
      <alignment horizontal="center" vertical="center" wrapText="1"/>
      <protection locked="0" hidden="1"/>
    </xf>
    <xf numFmtId="9" fontId="5" fillId="3" borderId="20" xfId="2" applyFont="1" applyFill="1" applyBorder="1" applyAlignment="1" applyProtection="1">
      <alignment horizontal="center" vertical="center" wrapText="1"/>
      <protection locked="0"/>
    </xf>
    <xf numFmtId="9" fontId="5" fillId="3" borderId="20" xfId="2" applyFont="1" applyFill="1" applyBorder="1" applyAlignment="1" applyProtection="1">
      <alignment horizontal="center" vertical="center" wrapText="1"/>
      <protection locked="0" hidden="1"/>
    </xf>
    <xf numFmtId="0" fontId="5" fillId="5" borderId="12" xfId="0" applyFont="1" applyFill="1" applyBorder="1" applyAlignment="1" applyProtection="1">
      <alignment horizontal="center" vertical="center" wrapText="1"/>
      <protection locked="0"/>
    </xf>
    <xf numFmtId="9" fontId="5" fillId="3" borderId="12" xfId="2"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hidden="1"/>
    </xf>
    <xf numFmtId="0" fontId="5" fillId="5" borderId="12" xfId="0" applyFont="1" applyFill="1" applyBorder="1" applyAlignment="1" applyProtection="1">
      <alignment horizontal="center" vertical="center" wrapText="1"/>
      <protection locked="0" hidden="1"/>
    </xf>
    <xf numFmtId="14" fontId="5" fillId="3" borderId="12" xfId="0" applyNumberFormat="1" applyFont="1" applyFill="1" applyBorder="1" applyAlignment="1" applyProtection="1">
      <alignment horizontal="center" vertical="center" wrapText="1"/>
      <protection locked="0" hidden="1"/>
    </xf>
    <xf numFmtId="9" fontId="5" fillId="0" borderId="12" xfId="0" applyNumberFormat="1" applyFont="1" applyBorder="1" applyAlignment="1" applyProtection="1">
      <alignment horizontal="center" vertical="center" wrapText="1"/>
      <protection hidden="1"/>
    </xf>
    <xf numFmtId="0" fontId="4" fillId="4" borderId="12" xfId="0" applyFont="1" applyFill="1" applyBorder="1" applyAlignment="1" applyProtection="1">
      <alignment horizontal="center" vertical="center" wrapText="1"/>
      <protection locked="0"/>
    </xf>
    <xf numFmtId="0" fontId="4" fillId="4" borderId="12" xfId="0" applyFont="1" applyFill="1" applyBorder="1" applyAlignment="1" applyProtection="1">
      <alignment horizontal="center" vertical="center" wrapText="1"/>
      <protection locked="0" hidden="1"/>
    </xf>
    <xf numFmtId="0" fontId="4" fillId="2" borderId="3" xfId="0" applyFont="1" applyFill="1" applyBorder="1" applyAlignment="1" applyProtection="1">
      <alignment horizontal="center" vertical="center" wrapText="1"/>
      <protection locked="0"/>
    </xf>
    <xf numFmtId="9" fontId="5" fillId="3" borderId="12" xfId="2" applyFont="1" applyFill="1" applyBorder="1" applyAlignment="1" applyProtection="1">
      <alignment horizontal="center" vertical="center" wrapText="1"/>
      <protection locked="0" hidden="1"/>
    </xf>
    <xf numFmtId="0" fontId="5" fillId="3" borderId="12" xfId="0" applyFont="1" applyFill="1" applyBorder="1" applyAlignment="1" applyProtection="1">
      <alignment horizontal="center" vertical="center" wrapText="1"/>
      <protection locked="0"/>
    </xf>
    <xf numFmtId="0" fontId="5" fillId="3" borderId="12" xfId="0" applyFont="1" applyFill="1" applyBorder="1" applyAlignment="1" applyProtection="1">
      <alignment horizontal="center" vertical="center" wrapText="1"/>
      <protection locked="0" hidden="1"/>
    </xf>
    <xf numFmtId="0" fontId="4" fillId="2" borderId="12" xfId="0" applyFont="1" applyFill="1" applyBorder="1" applyAlignment="1" applyProtection="1">
      <alignment horizontal="center" vertical="center" wrapText="1"/>
      <protection locked="0" hidden="1"/>
    </xf>
    <xf numFmtId="0" fontId="4" fillId="2" borderId="12" xfId="0"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locked="0" hidden="1"/>
    </xf>
    <xf numFmtId="14" fontId="5" fillId="3" borderId="12" xfId="0" applyNumberFormat="1" applyFont="1" applyFill="1" applyBorder="1" applyAlignment="1" applyProtection="1">
      <alignment horizontal="center" vertical="center" wrapText="1"/>
      <protection locked="0"/>
    </xf>
    <xf numFmtId="9" fontId="5" fillId="0" borderId="12" xfId="0" applyNumberFormat="1" applyFont="1" applyBorder="1" applyAlignment="1" applyProtection="1">
      <alignment horizontal="center" vertical="center" wrapText="1"/>
      <protection hidden="1"/>
    </xf>
    <xf numFmtId="0" fontId="5" fillId="5" borderId="12" xfId="0" applyFont="1" applyFill="1" applyBorder="1" applyAlignment="1" applyProtection="1">
      <alignment horizontal="center" vertical="center" wrapText="1"/>
      <protection hidden="1"/>
    </xf>
    <xf numFmtId="0" fontId="4" fillId="4" borderId="12"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hidden="1"/>
    </xf>
    <xf numFmtId="0" fontId="4" fillId="2" borderId="12" xfId="0" applyFont="1" applyFill="1" applyBorder="1" applyAlignment="1" applyProtection="1">
      <alignment horizontal="center" vertical="center" wrapText="1"/>
      <protection locked="0"/>
    </xf>
    <xf numFmtId="0" fontId="5" fillId="16" borderId="12" xfId="0" applyFont="1" applyFill="1" applyBorder="1" applyAlignment="1" applyProtection="1">
      <alignment horizontal="center" vertical="center" wrapText="1"/>
      <protection locked="0"/>
    </xf>
    <xf numFmtId="14" fontId="5" fillId="3" borderId="12" xfId="0" applyNumberFormat="1" applyFont="1" applyFill="1" applyBorder="1" applyAlignment="1" applyProtection="1">
      <alignment vertical="center" wrapText="1"/>
      <protection locked="0"/>
    </xf>
    <xf numFmtId="0" fontId="5" fillId="5" borderId="12" xfId="0" applyFont="1" applyFill="1" applyBorder="1" applyAlignment="1" applyProtection="1">
      <alignment vertical="center" wrapText="1"/>
      <protection locked="0"/>
    </xf>
    <xf numFmtId="9" fontId="5" fillId="3" borderId="12" xfId="2" applyFont="1" applyFill="1" applyBorder="1" applyAlignment="1" applyProtection="1">
      <alignment vertical="center" wrapText="1"/>
      <protection locked="0"/>
    </xf>
    <xf numFmtId="0" fontId="5" fillId="5" borderId="12" xfId="0" applyFont="1" applyFill="1" applyBorder="1" applyAlignment="1" applyProtection="1">
      <alignment vertical="center" wrapText="1"/>
      <protection locked="0" hidden="1"/>
    </xf>
    <xf numFmtId="0" fontId="5" fillId="5" borderId="12" xfId="0"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locked="0" hidden="1"/>
    </xf>
    <xf numFmtId="0" fontId="5" fillId="3" borderId="12" xfId="0" applyFont="1" applyFill="1" applyBorder="1" applyAlignment="1" applyProtection="1">
      <alignment horizontal="center" vertical="center" wrapText="1"/>
      <protection locked="0"/>
    </xf>
    <xf numFmtId="0" fontId="5" fillId="3" borderId="16" xfId="0" applyFont="1" applyFill="1" applyBorder="1" applyAlignment="1" applyProtection="1">
      <alignment horizontal="center" vertical="center" wrapText="1"/>
      <protection locked="0"/>
    </xf>
    <xf numFmtId="0" fontId="5" fillId="3" borderId="18" xfId="0" applyFont="1" applyFill="1" applyBorder="1" applyAlignment="1" applyProtection="1">
      <alignment horizontal="center" vertical="center" wrapText="1"/>
      <protection locked="0"/>
    </xf>
    <xf numFmtId="0" fontId="5" fillId="3" borderId="20" xfId="0" applyFont="1" applyFill="1" applyBorder="1" applyAlignment="1" applyProtection="1">
      <alignment horizontal="center" vertical="center" wrapText="1"/>
      <protection locked="0" hidden="1"/>
    </xf>
    <xf numFmtId="0" fontId="5" fillId="3" borderId="16" xfId="0" applyFont="1" applyFill="1" applyBorder="1" applyAlignment="1" applyProtection="1">
      <alignment horizontal="center" vertical="center" wrapText="1"/>
      <protection locked="0" hidden="1"/>
    </xf>
    <xf numFmtId="0" fontId="5" fillId="3" borderId="18" xfId="0" applyFont="1" applyFill="1" applyBorder="1" applyAlignment="1" applyProtection="1">
      <alignment horizontal="center" vertical="center" wrapText="1"/>
      <protection locked="0" hidden="1"/>
    </xf>
    <xf numFmtId="14" fontId="5" fillId="3" borderId="12" xfId="0" applyNumberFormat="1" applyFont="1" applyFill="1" applyBorder="1" applyAlignment="1" applyProtection="1">
      <alignment horizontal="center" vertical="center" wrapText="1"/>
      <protection locked="0"/>
    </xf>
    <xf numFmtId="14" fontId="5" fillId="3" borderId="12" xfId="0" applyNumberFormat="1" applyFont="1" applyFill="1" applyBorder="1" applyAlignment="1" applyProtection="1">
      <alignment horizontal="center" vertical="center" wrapText="1"/>
      <protection locked="0" hidden="1"/>
    </xf>
    <xf numFmtId="0" fontId="5" fillId="5" borderId="16" xfId="0" applyFont="1" applyFill="1" applyBorder="1" applyAlignment="1" applyProtection="1">
      <alignment horizontal="center" vertical="center" wrapText="1"/>
      <protection locked="0" hidden="1"/>
    </xf>
    <xf numFmtId="0" fontId="5" fillId="5" borderId="18" xfId="0" applyFont="1" applyFill="1" applyBorder="1" applyAlignment="1" applyProtection="1">
      <alignment horizontal="center" vertical="center" wrapText="1"/>
      <protection locked="0" hidden="1"/>
    </xf>
    <xf numFmtId="0" fontId="5" fillId="3" borderId="12" xfId="0" applyFont="1" applyFill="1" applyBorder="1" applyAlignment="1" applyProtection="1">
      <alignment horizontal="center" vertical="center" wrapText="1"/>
      <protection locked="0" hidden="1"/>
    </xf>
    <xf numFmtId="0" fontId="5" fillId="5" borderId="20" xfId="0" applyFont="1" applyFill="1" applyBorder="1" applyAlignment="1" applyProtection="1">
      <alignment horizontal="center" vertical="center" wrapText="1"/>
      <protection locked="0" hidden="1"/>
    </xf>
    <xf numFmtId="14" fontId="5" fillId="3" borderId="16" xfId="0" applyNumberFormat="1" applyFont="1" applyFill="1" applyBorder="1" applyAlignment="1" applyProtection="1">
      <alignment horizontal="center" vertical="center" wrapText="1"/>
      <protection locked="0" hidden="1"/>
    </xf>
    <xf numFmtId="14" fontId="5" fillId="3" borderId="18" xfId="0" applyNumberFormat="1" applyFont="1" applyFill="1" applyBorder="1" applyAlignment="1" applyProtection="1">
      <alignment horizontal="center" vertical="center" wrapText="1"/>
      <protection locked="0" hidden="1"/>
    </xf>
    <xf numFmtId="9" fontId="5" fillId="3" borderId="12" xfId="2" applyFont="1" applyFill="1" applyBorder="1" applyAlignment="1" applyProtection="1">
      <alignment horizontal="center" vertical="center" wrapText="1"/>
      <protection locked="0"/>
    </xf>
    <xf numFmtId="14" fontId="5" fillId="3" borderId="20" xfId="0" applyNumberFormat="1" applyFont="1" applyFill="1" applyBorder="1" applyAlignment="1" applyProtection="1">
      <alignment horizontal="center" vertical="center" wrapText="1"/>
      <protection locked="0" hidden="1"/>
    </xf>
    <xf numFmtId="9" fontId="5" fillId="3" borderId="20" xfId="2" applyFont="1" applyFill="1" applyBorder="1" applyAlignment="1" applyProtection="1">
      <alignment horizontal="center" vertical="center" wrapText="1"/>
      <protection locked="0" hidden="1"/>
    </xf>
    <xf numFmtId="9" fontId="5" fillId="0" borderId="12" xfId="0" applyNumberFormat="1" applyFont="1" applyBorder="1" applyAlignment="1" applyProtection="1">
      <alignment horizontal="center" vertical="center" wrapText="1"/>
      <protection hidden="1"/>
    </xf>
    <xf numFmtId="0" fontId="3" fillId="0" borderId="12" xfId="0" applyFont="1" applyBorder="1" applyAlignment="1" applyProtection="1">
      <alignment horizontal="center" vertical="center"/>
      <protection hidden="1"/>
    </xf>
    <xf numFmtId="0" fontId="4" fillId="4" borderId="12" xfId="0" applyFont="1" applyFill="1" applyBorder="1" applyAlignment="1" applyProtection="1">
      <alignment horizontal="center" vertical="center" wrapText="1"/>
      <protection hidden="1"/>
    </xf>
    <xf numFmtId="164" fontId="6" fillId="4" borderId="12" xfId="0" applyNumberFormat="1" applyFont="1" applyFill="1" applyBorder="1" applyAlignment="1" applyProtection="1">
      <alignment horizontal="center" vertical="center" wrapText="1"/>
      <protection hidden="1"/>
    </xf>
    <xf numFmtId="9" fontId="7" fillId="4" borderId="12" xfId="0" applyNumberFormat="1" applyFont="1" applyFill="1" applyBorder="1" applyAlignment="1" applyProtection="1">
      <alignment horizontal="center" vertical="center" wrapText="1"/>
      <protection hidden="1"/>
    </xf>
    <xf numFmtId="0" fontId="5" fillId="5" borderId="12" xfId="0" applyFont="1" applyFill="1" applyBorder="1" applyAlignment="1" applyProtection="1">
      <alignment horizontal="center" vertical="center" wrapText="1"/>
      <protection hidden="1"/>
    </xf>
    <xf numFmtId="9" fontId="3" fillId="0" borderId="12" xfId="0" applyNumberFormat="1" applyFont="1" applyBorder="1" applyAlignment="1" applyProtection="1">
      <alignment horizontal="center" vertical="center" wrapText="1"/>
      <protection hidden="1"/>
    </xf>
    <xf numFmtId="9" fontId="7" fillId="0" borderId="12" xfId="0" applyNumberFormat="1" applyFont="1" applyBorder="1" applyAlignment="1" applyProtection="1">
      <alignment horizontal="center" vertical="center" wrapText="1"/>
      <protection hidden="1"/>
    </xf>
    <xf numFmtId="0" fontId="4" fillId="0" borderId="12" xfId="0" applyFont="1" applyBorder="1" applyAlignment="1" applyProtection="1">
      <alignment horizontal="center" vertical="center"/>
      <protection hidden="1"/>
    </xf>
    <xf numFmtId="0" fontId="4" fillId="4" borderId="12" xfId="0" applyFont="1" applyFill="1" applyBorder="1" applyAlignment="1" applyProtection="1">
      <alignment horizontal="center" vertical="center" wrapText="1"/>
      <protection locked="0"/>
    </xf>
    <xf numFmtId="0" fontId="4" fillId="4" borderId="16" xfId="0" quotePrefix="1" applyFont="1" applyFill="1" applyBorder="1" applyAlignment="1" applyProtection="1">
      <alignment horizontal="center" vertical="center" wrapText="1"/>
      <protection locked="0"/>
    </xf>
    <xf numFmtId="0" fontId="4" fillId="4" borderId="18" xfId="0" quotePrefix="1" applyFont="1" applyFill="1" applyBorder="1" applyAlignment="1" applyProtection="1">
      <alignment horizontal="center" vertical="center" wrapText="1"/>
      <protection locked="0"/>
    </xf>
    <xf numFmtId="0" fontId="4" fillId="4" borderId="12" xfId="0" quotePrefix="1" applyFont="1" applyFill="1" applyBorder="1" applyAlignment="1" applyProtection="1">
      <alignment horizontal="center" vertical="center" wrapText="1"/>
      <protection locked="0"/>
    </xf>
    <xf numFmtId="9" fontId="5" fillId="5" borderId="12" xfId="2" applyFont="1" applyFill="1" applyBorder="1" applyAlignment="1" applyProtection="1">
      <alignment horizontal="center" vertical="center" wrapText="1"/>
      <protection hidden="1"/>
    </xf>
    <xf numFmtId="0" fontId="4" fillId="0" borderId="9" xfId="0" applyFont="1" applyFill="1" applyBorder="1" applyAlignment="1" applyProtection="1">
      <alignment horizontal="center" vertical="center" wrapText="1"/>
      <protection locked="0"/>
    </xf>
    <xf numFmtId="0" fontId="4" fillId="0" borderId="15" xfId="0" applyFont="1" applyFill="1" applyBorder="1" applyAlignment="1" applyProtection="1">
      <alignment horizontal="center" vertical="center" wrapText="1"/>
      <protection locked="0"/>
    </xf>
    <xf numFmtId="0" fontId="4" fillId="4" borderId="9" xfId="0" applyFont="1" applyFill="1" applyBorder="1" applyAlignment="1" applyProtection="1">
      <alignment horizontal="center" vertical="center" wrapText="1"/>
      <protection locked="0"/>
    </xf>
    <xf numFmtId="0" fontId="4" fillId="4" borderId="15" xfId="0" applyFont="1" applyFill="1" applyBorder="1" applyAlignment="1" applyProtection="1">
      <alignment horizontal="center" vertical="center" wrapText="1"/>
      <protection locked="0"/>
    </xf>
    <xf numFmtId="0" fontId="4" fillId="4" borderId="12" xfId="0" applyFont="1" applyFill="1" applyBorder="1" applyAlignment="1" applyProtection="1">
      <alignment horizontal="center" vertical="center" wrapText="1"/>
      <protection locked="0" hidden="1"/>
    </xf>
    <xf numFmtId="0" fontId="4" fillId="2" borderId="3" xfId="0" applyFont="1" applyFill="1" applyBorder="1" applyAlignment="1" applyProtection="1">
      <alignment horizontal="center" vertical="center" wrapText="1"/>
      <protection locked="0"/>
    </xf>
    <xf numFmtId="0" fontId="4" fillId="2" borderId="9" xfId="0" applyFont="1" applyFill="1" applyBorder="1" applyAlignment="1" applyProtection="1">
      <alignment horizontal="center" vertical="center" wrapText="1"/>
      <protection locked="0"/>
    </xf>
    <xf numFmtId="0" fontId="4" fillId="2" borderId="15" xfId="0" applyFont="1" applyFill="1" applyBorder="1" applyAlignment="1" applyProtection="1">
      <alignment horizontal="center" vertical="center" wrapText="1"/>
      <protection locked="0"/>
    </xf>
    <xf numFmtId="0" fontId="4" fillId="4" borderId="16" xfId="0" quotePrefix="1" applyFont="1" applyFill="1" applyBorder="1" applyAlignment="1" applyProtection="1">
      <alignment horizontal="center" vertical="center" wrapText="1"/>
      <protection locked="0" hidden="1"/>
    </xf>
    <xf numFmtId="0" fontId="4" fillId="4" borderId="18" xfId="0" quotePrefix="1" applyFont="1" applyFill="1" applyBorder="1" applyAlignment="1" applyProtection="1">
      <alignment horizontal="center" vertical="center" wrapText="1"/>
      <protection locked="0" hidden="1"/>
    </xf>
    <xf numFmtId="0" fontId="4" fillId="4" borderId="12" xfId="0" quotePrefix="1" applyFont="1" applyFill="1" applyBorder="1" applyAlignment="1" applyProtection="1">
      <alignment horizontal="center" vertical="center" wrapText="1"/>
      <protection locked="0" hidden="1"/>
    </xf>
    <xf numFmtId="0" fontId="5" fillId="2" borderId="16" xfId="0" applyFont="1" applyFill="1" applyBorder="1" applyAlignment="1" applyProtection="1">
      <alignment horizontal="center" vertical="center" wrapText="1"/>
      <protection locked="0" hidden="1"/>
    </xf>
    <xf numFmtId="0" fontId="5" fillId="2" borderId="18" xfId="0" applyFont="1" applyFill="1" applyBorder="1" applyAlignment="1" applyProtection="1">
      <alignment horizontal="center" vertical="center" wrapText="1"/>
      <protection locked="0" hidden="1"/>
    </xf>
    <xf numFmtId="0" fontId="4" fillId="2" borderId="16" xfId="0" applyFont="1" applyFill="1" applyBorder="1" applyAlignment="1" applyProtection="1">
      <alignment horizontal="center" vertical="center" wrapText="1"/>
      <protection locked="0"/>
    </xf>
    <xf numFmtId="0" fontId="4" fillId="2" borderId="18" xfId="0" applyFont="1" applyFill="1" applyBorder="1" applyAlignment="1" applyProtection="1">
      <alignment horizontal="center" vertical="center" wrapText="1"/>
      <protection locked="0"/>
    </xf>
    <xf numFmtId="0" fontId="1" fillId="16" borderId="12" xfId="0" applyFont="1" applyFill="1" applyBorder="1" applyAlignment="1" applyProtection="1">
      <alignment horizontal="center" vertical="center" wrapText="1"/>
      <protection locked="0"/>
    </xf>
    <xf numFmtId="0" fontId="5" fillId="4" borderId="12" xfId="0" applyFont="1" applyFill="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4" fillId="4" borderId="16" xfId="0" applyFont="1" applyFill="1" applyBorder="1" applyAlignment="1" applyProtection="1">
      <alignment horizontal="center" vertical="center" wrapText="1"/>
      <protection locked="0"/>
    </xf>
    <xf numFmtId="0" fontId="4" fillId="4" borderId="18"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3" fillId="0" borderId="20" xfId="0" applyFont="1" applyBorder="1" applyAlignment="1" applyProtection="1">
      <alignment horizontal="center" vertical="center"/>
      <protection hidden="1"/>
    </xf>
    <xf numFmtId="0" fontId="4" fillId="0" borderId="20" xfId="0" applyFont="1" applyBorder="1" applyAlignment="1" applyProtection="1">
      <alignment horizontal="center" vertical="center"/>
      <protection hidden="1"/>
    </xf>
    <xf numFmtId="9" fontId="3" fillId="0" borderId="19" xfId="0" applyNumberFormat="1" applyFont="1" applyBorder="1" applyAlignment="1" applyProtection="1">
      <alignment horizontal="center" vertical="center" wrapText="1"/>
      <protection hidden="1"/>
    </xf>
    <xf numFmtId="9" fontId="7" fillId="0" borderId="20" xfId="0" applyNumberFormat="1" applyFont="1" applyBorder="1" applyAlignment="1" applyProtection="1">
      <alignment horizontal="center" vertical="center" wrapText="1"/>
      <protection hidden="1"/>
    </xf>
    <xf numFmtId="9" fontId="5" fillId="5" borderId="16" xfId="2" applyFont="1" applyFill="1" applyBorder="1" applyAlignment="1" applyProtection="1">
      <alignment horizontal="center" vertical="center" wrapText="1"/>
      <protection hidden="1"/>
    </xf>
    <xf numFmtId="9" fontId="5" fillId="5" borderId="18" xfId="2" applyFont="1" applyFill="1" applyBorder="1" applyAlignment="1" applyProtection="1">
      <alignment horizontal="center" vertical="center" wrapText="1"/>
      <protection hidden="1"/>
    </xf>
    <xf numFmtId="0" fontId="1" fillId="0" borderId="12" xfId="0" applyFont="1" applyFill="1" applyBorder="1" applyAlignment="1" applyProtection="1">
      <alignment horizontal="center" vertical="center" wrapText="1"/>
      <protection locked="0"/>
    </xf>
    <xf numFmtId="9" fontId="5" fillId="3" borderId="16" xfId="2" applyFont="1" applyFill="1" applyBorder="1" applyAlignment="1" applyProtection="1">
      <alignment horizontal="center" vertical="center" wrapText="1"/>
      <protection locked="0"/>
    </xf>
    <xf numFmtId="9" fontId="5" fillId="3" borderId="18" xfId="2" applyFont="1" applyFill="1" applyBorder="1" applyAlignment="1" applyProtection="1">
      <alignment horizontal="center" vertical="center" wrapText="1"/>
      <protection locked="0"/>
    </xf>
    <xf numFmtId="14" fontId="5" fillId="3" borderId="68" xfId="0" applyNumberFormat="1" applyFont="1" applyFill="1" applyBorder="1" applyAlignment="1" applyProtection="1">
      <alignment horizontal="center" vertical="center" wrapText="1"/>
      <protection locked="0" hidden="1"/>
    </xf>
    <xf numFmtId="9" fontId="3" fillId="0" borderId="69" xfId="0" applyNumberFormat="1" applyFont="1" applyBorder="1" applyAlignment="1" applyProtection="1">
      <alignment horizontal="center" vertical="center" wrapText="1"/>
      <protection hidden="1"/>
    </xf>
    <xf numFmtId="9" fontId="3" fillId="0" borderId="60" xfId="0" applyNumberFormat="1" applyFont="1" applyBorder="1" applyAlignment="1" applyProtection="1">
      <alignment horizontal="center" vertical="center" wrapText="1"/>
      <protection hidden="1"/>
    </xf>
    <xf numFmtId="0" fontId="4" fillId="0" borderId="16" xfId="0" quotePrefix="1" applyFont="1" applyFill="1" applyBorder="1" applyAlignment="1" applyProtection="1">
      <alignment horizontal="center" vertical="center" wrapText="1"/>
      <protection locked="0" hidden="1"/>
    </xf>
    <xf numFmtId="0" fontId="4" fillId="0" borderId="18" xfId="0" quotePrefix="1" applyFont="1" applyFill="1" applyBorder="1" applyAlignment="1" applyProtection="1">
      <alignment horizontal="center" vertical="center" wrapText="1"/>
      <protection locked="0" hidden="1"/>
    </xf>
    <xf numFmtId="0" fontId="5" fillId="5" borderId="16" xfId="0" applyFont="1" applyFill="1" applyBorder="1" applyAlignment="1" applyProtection="1">
      <alignment horizontal="center" vertical="center" wrapText="1"/>
      <protection locked="0"/>
    </xf>
    <xf numFmtId="0" fontId="5" fillId="5" borderId="18" xfId="0" applyFont="1" applyFill="1" applyBorder="1" applyAlignment="1" applyProtection="1">
      <alignment horizontal="center" vertical="center" wrapText="1"/>
      <protection locked="0"/>
    </xf>
    <xf numFmtId="0" fontId="1" fillId="0" borderId="19" xfId="0" applyFont="1" applyFill="1" applyBorder="1" applyAlignment="1" applyProtection="1">
      <alignment horizontal="center" vertical="center" wrapText="1"/>
      <protection locked="0"/>
    </xf>
    <xf numFmtId="0" fontId="5" fillId="3" borderId="39" xfId="0" applyFont="1" applyFill="1" applyBorder="1" applyAlignment="1" applyProtection="1">
      <alignment horizontal="center" vertical="center" wrapText="1"/>
      <protection locked="0" hidden="1"/>
    </xf>
    <xf numFmtId="0" fontId="5" fillId="3" borderId="31" xfId="0" applyFont="1" applyFill="1" applyBorder="1" applyAlignment="1" applyProtection="1">
      <alignment horizontal="center" vertical="center" wrapText="1"/>
      <protection locked="0" hidden="1"/>
    </xf>
    <xf numFmtId="0" fontId="4" fillId="4" borderId="40" xfId="0" applyFont="1" applyFill="1" applyBorder="1" applyAlignment="1" applyProtection="1">
      <alignment horizontal="center" vertical="center" wrapText="1"/>
      <protection locked="0"/>
    </xf>
    <xf numFmtId="0" fontId="0" fillId="0" borderId="22" xfId="0" applyBorder="1" applyProtection="1">
      <protection locked="0"/>
    </xf>
    <xf numFmtId="0" fontId="4" fillId="0" borderId="32" xfId="0" applyFont="1" applyBorder="1" applyAlignment="1" applyProtection="1">
      <alignment horizontal="center" vertical="center" wrapText="1"/>
      <protection locked="0"/>
    </xf>
    <xf numFmtId="0" fontId="0" fillId="0" borderId="43" xfId="0" applyBorder="1" applyProtection="1">
      <protection locked="0"/>
    </xf>
    <xf numFmtId="0" fontId="4" fillId="4" borderId="50" xfId="0" applyFont="1" applyFill="1" applyBorder="1" applyAlignment="1" applyProtection="1">
      <alignment horizontal="center" vertical="center" wrapText="1"/>
      <protection locked="0"/>
    </xf>
    <xf numFmtId="0" fontId="0" fillId="0" borderId="42" xfId="0" applyBorder="1" applyProtection="1">
      <protection locked="0"/>
    </xf>
    <xf numFmtId="0" fontId="4" fillId="4" borderId="30" xfId="0" applyFont="1" applyFill="1" applyBorder="1" applyAlignment="1" applyProtection="1">
      <alignment horizontal="center" vertical="center" wrapText="1"/>
      <protection locked="0" hidden="1"/>
    </xf>
    <xf numFmtId="0" fontId="4" fillId="4" borderId="22" xfId="0" applyFont="1" applyFill="1" applyBorder="1" applyAlignment="1" applyProtection="1">
      <alignment horizontal="center" vertical="center" wrapText="1"/>
      <protection locked="0" hidden="1"/>
    </xf>
    <xf numFmtId="0" fontId="4" fillId="4" borderId="13" xfId="0" applyFont="1" applyFill="1" applyBorder="1" applyAlignment="1" applyProtection="1">
      <alignment horizontal="center" vertical="center" wrapText="1"/>
      <protection locked="0"/>
    </xf>
    <xf numFmtId="0" fontId="0" fillId="0" borderId="51" xfId="0" applyBorder="1" applyProtection="1">
      <protection locked="0"/>
    </xf>
    <xf numFmtId="0" fontId="4" fillId="2" borderId="40" xfId="0" applyFont="1" applyFill="1" applyBorder="1" applyAlignment="1" applyProtection="1">
      <alignment horizontal="center" vertical="center" wrapText="1"/>
      <protection locked="0"/>
    </xf>
    <xf numFmtId="0" fontId="4" fillId="4" borderId="40" xfId="0" quotePrefix="1" applyFont="1" applyFill="1" applyBorder="1" applyAlignment="1" applyProtection="1">
      <alignment horizontal="center" vertical="center" wrapText="1"/>
      <protection locked="0"/>
    </xf>
    <xf numFmtId="0" fontId="4" fillId="4" borderId="59" xfId="0" quotePrefix="1" applyFont="1" applyFill="1" applyBorder="1" applyAlignment="1" applyProtection="1">
      <alignment horizontal="center" vertical="center" wrapText="1"/>
      <protection locked="0"/>
    </xf>
    <xf numFmtId="0" fontId="0" fillId="0" borderId="60" xfId="0" applyBorder="1" applyProtection="1">
      <protection locked="0"/>
    </xf>
    <xf numFmtId="9" fontId="5" fillId="5" borderId="34" xfId="2" applyFont="1" applyFill="1" applyBorder="1" applyAlignment="1" applyProtection="1">
      <alignment horizontal="center" vertical="center" wrapText="1"/>
      <protection hidden="1"/>
    </xf>
    <xf numFmtId="0" fontId="4" fillId="0" borderId="45" xfId="0" applyFont="1" applyBorder="1" applyAlignment="1" applyProtection="1">
      <alignment horizontal="center" vertical="center" wrapText="1"/>
      <protection locked="0"/>
    </xf>
    <xf numFmtId="0" fontId="4" fillId="4" borderId="41" xfId="0" applyFont="1" applyFill="1" applyBorder="1" applyAlignment="1" applyProtection="1">
      <alignment horizontal="center" vertical="center" wrapText="1"/>
      <protection locked="0"/>
    </xf>
    <xf numFmtId="0" fontId="4" fillId="4" borderId="54" xfId="0" applyFont="1" applyFill="1" applyBorder="1" applyAlignment="1" applyProtection="1">
      <alignment horizontal="center" vertical="center" wrapText="1"/>
      <protection locked="0"/>
    </xf>
    <xf numFmtId="0" fontId="4" fillId="4" borderId="47" xfId="0" quotePrefix="1" applyFont="1" applyFill="1" applyBorder="1" applyAlignment="1" applyProtection="1">
      <alignment horizontal="center" vertical="center" wrapText="1"/>
      <protection locked="0"/>
    </xf>
    <xf numFmtId="0" fontId="0" fillId="0" borderId="49" xfId="0" applyBorder="1" applyProtection="1">
      <protection locked="0"/>
    </xf>
    <xf numFmtId="0" fontId="4" fillId="0" borderId="47" xfId="0" applyFont="1" applyBorder="1" applyAlignment="1" applyProtection="1">
      <alignment horizontal="center" vertical="center" wrapText="1"/>
      <protection locked="0"/>
    </xf>
    <xf numFmtId="0" fontId="0" fillId="0" borderId="48" xfId="0" applyBorder="1" applyProtection="1">
      <protection locked="0"/>
    </xf>
    <xf numFmtId="0" fontId="4" fillId="4" borderId="44" xfId="0" applyFont="1" applyFill="1" applyBorder="1" applyAlignment="1" applyProtection="1">
      <alignment horizontal="center" vertical="center" wrapText="1"/>
      <protection locked="0"/>
    </xf>
    <xf numFmtId="0" fontId="0" fillId="0" borderId="46" xfId="0" applyBorder="1" applyProtection="1">
      <protection locked="0"/>
    </xf>
    <xf numFmtId="0" fontId="0" fillId="0" borderId="0" xfId="0" applyBorder="1" applyProtection="1">
      <protection locked="0"/>
    </xf>
    <xf numFmtId="0" fontId="4" fillId="4" borderId="35" xfId="0" applyFont="1" applyFill="1" applyBorder="1" applyAlignment="1" applyProtection="1">
      <alignment horizontal="center" vertical="center" wrapText="1"/>
      <protection locked="0"/>
    </xf>
    <xf numFmtId="0" fontId="4" fillId="4" borderId="39" xfId="0" applyFont="1" applyFill="1" applyBorder="1" applyAlignment="1" applyProtection="1">
      <alignment horizontal="center" vertical="center" wrapText="1"/>
      <protection locked="0"/>
    </xf>
    <xf numFmtId="0" fontId="4" fillId="0" borderId="36" xfId="0" applyFont="1" applyFill="1" applyBorder="1" applyAlignment="1" applyProtection="1">
      <alignment horizontal="center" vertical="center" wrapText="1"/>
      <protection locked="0"/>
    </xf>
    <xf numFmtId="0" fontId="4" fillId="0" borderId="33" xfId="0" applyFont="1" applyFill="1" applyBorder="1" applyAlignment="1" applyProtection="1">
      <alignment horizontal="center" vertical="center" wrapText="1"/>
      <protection locked="0"/>
    </xf>
    <xf numFmtId="0" fontId="4" fillId="4" borderId="36" xfId="0" applyFont="1" applyFill="1" applyBorder="1" applyAlignment="1" applyProtection="1">
      <alignment horizontal="center" vertical="center" wrapText="1"/>
      <protection locked="0"/>
    </xf>
    <xf numFmtId="0" fontId="4" fillId="4" borderId="33" xfId="0" applyFont="1" applyFill="1" applyBorder="1" applyAlignment="1" applyProtection="1">
      <alignment horizontal="center" vertical="center" wrapText="1"/>
      <protection locked="0"/>
    </xf>
    <xf numFmtId="0" fontId="4" fillId="4" borderId="64" xfId="0" applyFont="1" applyFill="1" applyBorder="1" applyAlignment="1" applyProtection="1">
      <alignment horizontal="center" vertical="center" wrapText="1"/>
      <protection locked="0" hidden="1"/>
    </xf>
    <xf numFmtId="0" fontId="4" fillId="4" borderId="65" xfId="0" applyFont="1" applyFill="1" applyBorder="1" applyAlignment="1" applyProtection="1">
      <alignment horizontal="center" vertical="center" wrapText="1"/>
      <protection locked="0" hidden="1"/>
    </xf>
    <xf numFmtId="0" fontId="4" fillId="4" borderId="38" xfId="0" applyFont="1" applyFill="1" applyBorder="1" applyAlignment="1" applyProtection="1">
      <alignment horizontal="center" vertical="center" wrapText="1"/>
      <protection locked="0" hidden="1"/>
    </xf>
    <xf numFmtId="0" fontId="4" fillId="4" borderId="63" xfId="0" applyFont="1" applyFill="1" applyBorder="1" applyAlignment="1" applyProtection="1">
      <alignment horizontal="center" vertical="center" wrapText="1"/>
      <protection locked="0" hidden="1"/>
    </xf>
    <xf numFmtId="0" fontId="4" fillId="4" borderId="37" xfId="0" applyFont="1" applyFill="1" applyBorder="1" applyAlignment="1" applyProtection="1">
      <alignment horizontal="center" vertical="center" wrapText="1"/>
      <protection locked="0" hidden="1"/>
    </xf>
    <xf numFmtId="0" fontId="4" fillId="4" borderId="16" xfId="0" applyFont="1" applyFill="1" applyBorder="1" applyAlignment="1" applyProtection="1">
      <alignment horizontal="center" vertical="center" wrapText="1"/>
      <protection locked="0" hidden="1"/>
    </xf>
    <xf numFmtId="0" fontId="4" fillId="4" borderId="52" xfId="0" applyFont="1" applyFill="1" applyBorder="1" applyAlignment="1" applyProtection="1">
      <alignment horizontal="center" vertical="center" wrapText="1"/>
      <protection locked="0" hidden="1"/>
    </xf>
    <xf numFmtId="0" fontId="4" fillId="4" borderId="53" xfId="0" applyFont="1" applyFill="1" applyBorder="1" applyAlignment="1" applyProtection="1">
      <alignment horizontal="center" vertical="center" wrapText="1"/>
      <protection locked="0" hidden="1"/>
    </xf>
    <xf numFmtId="0" fontId="4" fillId="2" borderId="55" xfId="0" applyFont="1" applyFill="1" applyBorder="1" applyAlignment="1" applyProtection="1">
      <alignment horizontal="center" vertical="center" wrapText="1"/>
      <protection locked="0"/>
    </xf>
    <xf numFmtId="0" fontId="4" fillId="2" borderId="56" xfId="0" applyFont="1" applyFill="1" applyBorder="1" applyAlignment="1" applyProtection="1">
      <alignment horizontal="center" vertical="center" wrapText="1"/>
      <protection locked="0"/>
    </xf>
    <xf numFmtId="0" fontId="4" fillId="4" borderId="57" xfId="0" applyFont="1" applyFill="1" applyBorder="1" applyAlignment="1" applyProtection="1">
      <alignment horizontal="center" vertical="center" wrapText="1"/>
      <protection locked="0" hidden="1"/>
    </xf>
    <xf numFmtId="0" fontId="4" fillId="4" borderId="58" xfId="0" applyFont="1" applyFill="1" applyBorder="1" applyAlignment="1" applyProtection="1">
      <alignment horizontal="center" vertical="center" wrapText="1"/>
      <protection locked="0" hidden="1"/>
    </xf>
    <xf numFmtId="0" fontId="4" fillId="4" borderId="30" xfId="0" quotePrefix="1" applyFont="1" applyFill="1" applyBorder="1" applyAlignment="1" applyProtection="1">
      <alignment horizontal="center" vertical="center" wrapText="1"/>
      <protection locked="0" hidden="1"/>
    </xf>
    <xf numFmtId="0" fontId="4" fillId="4" borderId="49" xfId="0" quotePrefix="1" applyFont="1" applyFill="1" applyBorder="1" applyAlignment="1" applyProtection="1">
      <alignment horizontal="center" vertical="center" wrapText="1"/>
      <protection locked="0" hidden="1"/>
    </xf>
    <xf numFmtId="0" fontId="4" fillId="4" borderId="61" xfId="0" quotePrefix="1" applyFont="1" applyFill="1" applyBorder="1" applyAlignment="1" applyProtection="1">
      <alignment horizontal="center" vertical="center" wrapText="1"/>
      <protection locked="0" hidden="1"/>
    </xf>
    <xf numFmtId="0" fontId="4" fillId="4" borderId="62" xfId="0" quotePrefix="1" applyFont="1" applyFill="1" applyBorder="1" applyAlignment="1" applyProtection="1">
      <alignment horizontal="center" vertical="center" wrapText="1"/>
      <protection locked="0" hidden="1"/>
    </xf>
    <xf numFmtId="9" fontId="5" fillId="3" borderId="22" xfId="2" applyFont="1" applyFill="1" applyBorder="1" applyAlignment="1" applyProtection="1">
      <alignment horizontal="center" vertical="center" wrapText="1"/>
      <protection locked="0" hidden="1"/>
    </xf>
    <xf numFmtId="0" fontId="5" fillId="3" borderId="22" xfId="0" applyFont="1" applyFill="1" applyBorder="1" applyAlignment="1" applyProtection="1">
      <alignment horizontal="center" vertical="center" wrapText="1"/>
      <protection locked="0" hidden="1"/>
    </xf>
    <xf numFmtId="0" fontId="4" fillId="0" borderId="9" xfId="0" applyFont="1" applyBorder="1" applyAlignment="1" applyProtection="1">
      <alignment horizontal="center" vertical="center" wrapText="1"/>
      <protection locked="0"/>
    </xf>
    <xf numFmtId="0" fontId="4" fillId="0" borderId="33" xfId="0" applyFont="1" applyBorder="1" applyAlignment="1" applyProtection="1">
      <alignment horizontal="center" vertical="center" wrapText="1"/>
      <protection locked="0"/>
    </xf>
    <xf numFmtId="0" fontId="4" fillId="4" borderId="21" xfId="0" quotePrefix="1" applyFont="1" applyFill="1" applyBorder="1" applyAlignment="1" applyProtection="1">
      <alignment horizontal="center" vertical="center" wrapText="1"/>
      <protection locked="0" hidden="1"/>
    </xf>
    <xf numFmtId="0" fontId="4" fillId="0" borderId="12" xfId="0" applyFont="1" applyFill="1" applyBorder="1" applyAlignment="1" applyProtection="1">
      <alignment horizontal="center" vertical="center" wrapText="1"/>
      <protection locked="0"/>
    </xf>
    <xf numFmtId="0" fontId="4" fillId="0" borderId="25" xfId="0" applyFont="1" applyFill="1" applyBorder="1" applyAlignment="1" applyProtection="1">
      <alignment horizontal="center" vertical="center" wrapText="1"/>
      <protection locked="0"/>
    </xf>
    <xf numFmtId="0" fontId="4" fillId="0" borderId="24" xfId="0" applyFont="1" applyFill="1" applyBorder="1" applyAlignment="1" applyProtection="1">
      <alignment horizontal="center" vertical="center" wrapText="1"/>
      <protection locked="0"/>
    </xf>
    <xf numFmtId="0" fontId="4" fillId="0" borderId="16" xfId="0" applyFont="1" applyFill="1" applyBorder="1" applyAlignment="1" applyProtection="1">
      <alignment horizontal="center" vertical="center" wrapText="1"/>
      <protection locked="0" hidden="1"/>
    </xf>
    <xf numFmtId="0" fontId="4" fillId="0" borderId="18" xfId="0" applyFont="1" applyFill="1" applyBorder="1" applyAlignment="1" applyProtection="1">
      <alignment horizontal="center" vertical="center" wrapText="1"/>
      <protection locked="0" hidden="1"/>
    </xf>
    <xf numFmtId="0" fontId="4" fillId="0" borderId="12" xfId="0" applyFont="1" applyFill="1" applyBorder="1" applyAlignment="1" applyProtection="1">
      <alignment horizontal="center" vertical="center" wrapText="1"/>
      <protection locked="0" hidden="1"/>
    </xf>
    <xf numFmtId="0" fontId="4" fillId="4" borderId="25" xfId="0" applyFont="1" applyFill="1" applyBorder="1" applyAlignment="1" applyProtection="1">
      <alignment horizontal="center" vertical="center" wrapText="1"/>
      <protection locked="0" hidden="1"/>
    </xf>
    <xf numFmtId="0" fontId="4" fillId="4" borderId="24" xfId="0" applyFont="1" applyFill="1" applyBorder="1" applyAlignment="1" applyProtection="1">
      <alignment horizontal="center" vertical="center" wrapText="1"/>
      <protection locked="0" hidden="1"/>
    </xf>
    <xf numFmtId="0" fontId="4" fillId="0" borderId="15" xfId="0" applyFont="1" applyBorder="1" applyAlignment="1" applyProtection="1">
      <alignment horizontal="center" vertical="center" wrapText="1"/>
      <protection locked="0"/>
    </xf>
    <xf numFmtId="0" fontId="4" fillId="4" borderId="25" xfId="0" applyFont="1" applyFill="1" applyBorder="1" applyAlignment="1" applyProtection="1">
      <alignment horizontal="center" vertical="center" wrapText="1"/>
      <protection locked="0"/>
    </xf>
    <xf numFmtId="0" fontId="4" fillId="4" borderId="24" xfId="0" applyFont="1" applyFill="1" applyBorder="1" applyAlignment="1" applyProtection="1">
      <alignment horizontal="center" vertical="center" wrapText="1"/>
      <protection locked="0"/>
    </xf>
    <xf numFmtId="0" fontId="4" fillId="4" borderId="18" xfId="0" applyFont="1" applyFill="1" applyBorder="1" applyAlignment="1" applyProtection="1">
      <alignment horizontal="center" vertical="center" wrapText="1"/>
      <protection locked="0" hidden="1"/>
    </xf>
    <xf numFmtId="0" fontId="4" fillId="0" borderId="25" xfId="0" applyFont="1" applyFill="1" applyBorder="1" applyAlignment="1" applyProtection="1">
      <alignment horizontal="center" vertical="center" wrapText="1"/>
      <protection locked="0" hidden="1"/>
    </xf>
    <xf numFmtId="0" fontId="4" fillId="0" borderId="24" xfId="0" applyFont="1" applyFill="1" applyBorder="1" applyAlignment="1" applyProtection="1">
      <alignment horizontal="center" vertical="center" wrapText="1"/>
      <protection locked="0" hidden="1"/>
    </xf>
    <xf numFmtId="0" fontId="4" fillId="4" borderId="23" xfId="0" applyFont="1" applyFill="1" applyBorder="1" applyAlignment="1" applyProtection="1">
      <alignment horizontal="center" vertical="center" wrapText="1"/>
      <protection locked="0" hidden="1"/>
    </xf>
    <xf numFmtId="0" fontId="5" fillId="5" borderId="66" xfId="0" applyFont="1" applyFill="1" applyBorder="1" applyAlignment="1" applyProtection="1">
      <alignment horizontal="center" vertical="center" wrapText="1"/>
      <protection locked="0" hidden="1"/>
    </xf>
    <xf numFmtId="0" fontId="5" fillId="5" borderId="67" xfId="0" applyFont="1" applyFill="1" applyBorder="1" applyAlignment="1" applyProtection="1">
      <alignment horizontal="center" vertical="center" wrapText="1"/>
      <protection locked="0" hidden="1"/>
    </xf>
    <xf numFmtId="14" fontId="5" fillId="3" borderId="16" xfId="0" applyNumberFormat="1" applyFont="1" applyFill="1" applyBorder="1" applyAlignment="1" applyProtection="1">
      <alignment horizontal="center" vertical="center" wrapText="1"/>
      <protection locked="0"/>
    </xf>
    <xf numFmtId="0" fontId="5" fillId="3" borderId="21" xfId="0" applyFont="1" applyFill="1" applyBorder="1" applyAlignment="1" applyProtection="1">
      <alignment horizontal="center" vertical="center" wrapText="1"/>
      <protection locked="0" hidden="1"/>
    </xf>
    <xf numFmtId="14" fontId="5" fillId="3" borderId="18" xfId="0" applyNumberFormat="1" applyFont="1" applyFill="1" applyBorder="1" applyAlignment="1" applyProtection="1">
      <alignment horizontal="center" vertical="center" wrapText="1"/>
      <protection locked="0"/>
    </xf>
    <xf numFmtId="0" fontId="12" fillId="17" borderId="26" xfId="0" applyFont="1" applyFill="1" applyBorder="1" applyAlignment="1" applyProtection="1">
      <alignment horizontal="center" vertical="center" wrapText="1"/>
      <protection locked="0" hidden="1"/>
    </xf>
    <xf numFmtId="0" fontId="12" fillId="17" borderId="27" xfId="0" applyFont="1" applyFill="1" applyBorder="1" applyAlignment="1" applyProtection="1">
      <alignment horizontal="center" vertical="center" wrapText="1"/>
      <protection locked="0" hidden="1"/>
    </xf>
    <xf numFmtId="0" fontId="5" fillId="3" borderId="28" xfId="0" applyFont="1" applyFill="1" applyBorder="1" applyAlignment="1" applyProtection="1">
      <alignment horizontal="center" vertical="center" wrapText="1"/>
      <protection locked="0" hidden="1"/>
    </xf>
    <xf numFmtId="0" fontId="5" fillId="3" borderId="29" xfId="0" applyFont="1" applyFill="1" applyBorder="1" applyAlignment="1" applyProtection="1">
      <alignment horizontal="center" vertical="center" wrapText="1"/>
      <protection locked="0" hidden="1"/>
    </xf>
    <xf numFmtId="0" fontId="1" fillId="2" borderId="12" xfId="0" applyFont="1" applyFill="1" applyBorder="1" applyAlignment="1" applyProtection="1">
      <alignment horizontal="center" vertical="center" wrapText="1"/>
      <protection locked="0" hidden="1"/>
    </xf>
    <xf numFmtId="0" fontId="4" fillId="2" borderId="12" xfId="0" applyFont="1" applyFill="1" applyBorder="1" applyAlignment="1" applyProtection="1">
      <alignment horizontal="center" vertical="center" wrapText="1"/>
      <protection locked="0" hidden="1"/>
    </xf>
    <xf numFmtId="0" fontId="4" fillId="0" borderId="12" xfId="0" applyFont="1" applyBorder="1" applyAlignment="1" applyProtection="1">
      <alignment horizontal="center" vertical="center" wrapText="1"/>
      <protection locked="0" hidden="1"/>
    </xf>
    <xf numFmtId="0" fontId="5" fillId="0" borderId="16" xfId="0" applyFont="1" applyFill="1" applyBorder="1" applyAlignment="1" applyProtection="1">
      <alignment horizontal="center" vertical="center" wrapText="1"/>
      <protection locked="0" hidden="1"/>
    </xf>
    <xf numFmtId="0" fontId="5" fillId="0" borderId="18" xfId="0" applyFont="1" applyFill="1" applyBorder="1" applyAlignment="1" applyProtection="1">
      <alignment horizontal="center" vertical="center" wrapText="1"/>
      <protection locked="0" hidden="1"/>
    </xf>
    <xf numFmtId="9" fontId="5" fillId="3" borderId="12" xfId="2" applyFont="1" applyFill="1" applyBorder="1" applyAlignment="1" applyProtection="1">
      <alignment horizontal="center" vertical="center" wrapText="1"/>
      <protection locked="0" hidden="1"/>
    </xf>
    <xf numFmtId="0" fontId="5" fillId="0" borderId="12" xfId="0" applyFont="1" applyFill="1" applyBorder="1" applyAlignment="1" applyProtection="1">
      <alignment horizontal="center" vertical="center" wrapText="1"/>
      <protection locked="0"/>
    </xf>
    <xf numFmtId="0" fontId="4" fillId="0" borderId="16" xfId="0" quotePrefix="1" applyFont="1" applyFill="1" applyBorder="1" applyAlignment="1" applyProtection="1">
      <alignment horizontal="center" vertical="center" wrapText="1"/>
      <protection locked="0"/>
    </xf>
    <xf numFmtId="0" fontId="4" fillId="0" borderId="18" xfId="0" quotePrefix="1" applyFont="1" applyFill="1" applyBorder="1" applyAlignment="1" applyProtection="1">
      <alignment horizontal="center" vertical="center" wrapText="1"/>
      <protection locked="0"/>
    </xf>
    <xf numFmtId="0" fontId="4" fillId="0" borderId="12" xfId="0" quotePrefix="1" applyFont="1" applyFill="1" applyBorder="1" applyAlignment="1" applyProtection="1">
      <alignment horizontal="center" vertical="center" wrapText="1"/>
      <protection locked="0"/>
    </xf>
    <xf numFmtId="0" fontId="1" fillId="7" borderId="8" xfId="0" applyFont="1" applyFill="1" applyBorder="1" applyAlignment="1" applyProtection="1">
      <alignment horizontal="center" vertical="center" wrapText="1"/>
      <protection locked="0" hidden="1"/>
    </xf>
    <xf numFmtId="0" fontId="1" fillId="0" borderId="8" xfId="0" applyFont="1" applyBorder="1" applyAlignment="1" applyProtection="1">
      <alignment horizontal="center" vertical="center"/>
      <protection locked="0" hidden="1"/>
    </xf>
    <xf numFmtId="0" fontId="1" fillId="3" borderId="12" xfId="0" applyFont="1" applyFill="1" applyBorder="1" applyAlignment="1" applyProtection="1">
      <alignment horizontal="center" vertical="center" wrapText="1"/>
      <protection locked="0" hidden="1"/>
    </xf>
    <xf numFmtId="0" fontId="4" fillId="3" borderId="12" xfId="0" applyFont="1" applyFill="1" applyBorder="1" applyAlignment="1" applyProtection="1">
      <alignment horizontal="center" vertical="center" wrapText="1"/>
      <protection locked="0" hidden="1"/>
    </xf>
    <xf numFmtId="0" fontId="1" fillId="3" borderId="9" xfId="0" applyFont="1" applyFill="1" applyBorder="1" applyAlignment="1" applyProtection="1">
      <alignment horizontal="center" vertical="center" wrapText="1"/>
      <protection locked="0" hidden="1"/>
    </xf>
    <xf numFmtId="0" fontId="1" fillId="2" borderId="9" xfId="0" applyFont="1" applyFill="1" applyBorder="1" applyAlignment="1" applyProtection="1">
      <alignment horizontal="center" vertical="center" wrapText="1"/>
      <protection locked="0" hidden="1"/>
    </xf>
    <xf numFmtId="0" fontId="1" fillId="2" borderId="9" xfId="0" applyFont="1" applyFill="1" applyBorder="1" applyAlignment="1" applyProtection="1">
      <alignment horizontal="center" vertical="center"/>
      <protection locked="0" hidden="1"/>
    </xf>
    <xf numFmtId="9" fontId="1" fillId="2" borderId="12" xfId="2" applyFont="1" applyFill="1" applyBorder="1" applyAlignment="1" applyProtection="1">
      <alignment horizontal="center" vertical="center" wrapText="1"/>
      <protection locked="0" hidden="1"/>
    </xf>
    <xf numFmtId="0" fontId="1" fillId="3" borderId="12" xfId="0" applyFont="1" applyFill="1" applyBorder="1" applyAlignment="1" applyProtection="1">
      <alignment horizontal="center" vertical="center"/>
      <protection locked="0" hidden="1"/>
    </xf>
    <xf numFmtId="0" fontId="1" fillId="0" borderId="1" xfId="0" applyFont="1" applyBorder="1" applyAlignment="1" applyProtection="1">
      <alignment horizontal="center" vertical="center"/>
      <protection locked="0" hidden="1"/>
    </xf>
    <xf numFmtId="0" fontId="1" fillId="0" borderId="4" xfId="0" applyFont="1" applyBorder="1" applyAlignment="1" applyProtection="1">
      <alignment horizontal="center" vertical="center"/>
      <protection locked="0" hidden="1"/>
    </xf>
    <xf numFmtId="0" fontId="1" fillId="0" borderId="2" xfId="0" applyFont="1" applyBorder="1" applyAlignment="1" applyProtection="1">
      <alignment horizontal="center" vertical="center"/>
      <protection locked="0" hidden="1"/>
    </xf>
    <xf numFmtId="0" fontId="1" fillId="0" borderId="5" xfId="0" applyFont="1" applyBorder="1" applyAlignment="1" applyProtection="1">
      <alignment horizontal="center" vertical="center"/>
      <protection locked="0" hidden="1"/>
    </xf>
    <xf numFmtId="0" fontId="1" fillId="0" borderId="7" xfId="0" applyFont="1" applyBorder="1" applyAlignment="1" applyProtection="1">
      <alignment horizontal="center" vertical="center"/>
      <protection locked="0" hidden="1"/>
    </xf>
    <xf numFmtId="0" fontId="1" fillId="0" borderId="6" xfId="0" applyFont="1" applyBorder="1" applyAlignment="1" applyProtection="1">
      <alignment horizontal="center" vertical="center"/>
      <protection locked="0" hidden="1"/>
    </xf>
    <xf numFmtId="0" fontId="3" fillId="4" borderId="8" xfId="0" applyFont="1" applyFill="1" applyBorder="1" applyAlignment="1" applyProtection="1">
      <alignment horizontal="center" vertical="center" wrapText="1"/>
      <protection locked="0" hidden="1"/>
    </xf>
    <xf numFmtId="0" fontId="2" fillId="4" borderId="8" xfId="0" applyFont="1" applyFill="1" applyBorder="1" applyAlignment="1" applyProtection="1">
      <alignment horizontal="center" vertical="center" wrapText="1"/>
      <protection locked="0" hidden="1"/>
    </xf>
    <xf numFmtId="0" fontId="1" fillId="2" borderId="3" xfId="0" applyFont="1" applyFill="1" applyBorder="1" applyAlignment="1" applyProtection="1">
      <alignment horizontal="center" vertical="center" wrapText="1"/>
      <protection locked="0" hidden="1"/>
    </xf>
    <xf numFmtId="0" fontId="1" fillId="0" borderId="10" xfId="0" applyFont="1" applyBorder="1" applyAlignment="1" applyProtection="1">
      <alignment horizontal="center" vertical="center"/>
      <protection locked="0" hidden="1"/>
    </xf>
    <xf numFmtId="0" fontId="1" fillId="0" borderId="11" xfId="0" applyFont="1" applyBorder="1" applyAlignment="1" applyProtection="1">
      <alignment horizontal="center" vertical="center"/>
      <protection locked="0" hidden="1"/>
    </xf>
    <xf numFmtId="0" fontId="4" fillId="4" borderId="17" xfId="0" quotePrefix="1" applyFont="1" applyFill="1" applyBorder="1" applyAlignment="1" applyProtection="1">
      <alignment horizontal="center" vertical="center" wrapText="1"/>
      <protection locked="0" hidden="1"/>
    </xf>
    <xf numFmtId="9" fontId="5" fillId="3" borderId="16" xfId="2" applyFont="1" applyFill="1" applyBorder="1" applyAlignment="1" applyProtection="1">
      <alignment horizontal="center" vertical="center" wrapText="1"/>
      <protection locked="0" hidden="1"/>
    </xf>
    <xf numFmtId="9" fontId="5" fillId="3" borderId="18" xfId="2" applyFont="1" applyFill="1" applyBorder="1" applyAlignment="1" applyProtection="1">
      <alignment horizontal="center" vertical="center" wrapText="1"/>
      <protection locked="0" hidden="1"/>
    </xf>
    <xf numFmtId="0" fontId="11" fillId="14" borderId="0" xfId="0" applyFont="1" applyFill="1" applyAlignment="1">
      <alignment horizontal="center" vertical="center"/>
    </xf>
    <xf numFmtId="0" fontId="11" fillId="15" borderId="0" xfId="0" applyFont="1" applyFill="1" applyAlignment="1">
      <alignment horizontal="center" vertical="center"/>
    </xf>
    <xf numFmtId="0" fontId="4" fillId="9" borderId="0" xfId="0" applyFont="1" applyFill="1" applyAlignment="1">
      <alignment horizontal="center" vertical="center" textRotation="90"/>
    </xf>
    <xf numFmtId="0" fontId="1" fillId="4" borderId="13" xfId="0" applyFont="1" applyFill="1" applyBorder="1" applyAlignment="1">
      <alignment horizontal="center" vertical="center"/>
    </xf>
    <xf numFmtId="0" fontId="1" fillId="4" borderId="0" xfId="0" applyFont="1" applyFill="1" applyAlignment="1">
      <alignment horizontal="center" vertical="center"/>
    </xf>
    <xf numFmtId="0" fontId="10" fillId="13" borderId="0" xfId="0" applyFont="1" applyFill="1" applyAlignment="1">
      <alignment horizontal="center" vertical="center"/>
    </xf>
  </cellXfs>
  <cellStyles count="3">
    <cellStyle name="Normal" xfId="0" builtinId="0"/>
    <cellStyle name="Normal 2" xfId="1"/>
    <cellStyle name="Porcentaje" xfId="2" builtinId="5"/>
  </cellStyles>
  <dxfs count="472">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FF00"/>
        </patternFill>
      </fill>
    </dxf>
    <dxf>
      <fill>
        <patternFill>
          <bgColor rgb="FF92D050"/>
        </patternFill>
      </fill>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solid">
          <fgColor indexed="64"/>
          <bgColor rgb="FF00B0F0"/>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solid">
          <fgColor indexed="64"/>
          <bgColor rgb="FF00B0F0"/>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solid">
          <fgColor indexed="64"/>
          <bgColor rgb="FF00B0F0"/>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solid">
          <fgColor indexed="64"/>
          <bgColor rgb="FF00B0F0"/>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solid">
          <fgColor indexed="64"/>
          <bgColor rgb="FF00B0F0"/>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solid">
          <fgColor indexed="64"/>
          <bgColor rgb="FF00B0F0"/>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solid">
          <fgColor indexed="64"/>
          <bgColor rgb="FF00B0F0"/>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solid">
          <fgColor indexed="64"/>
          <bgColor rgb="FF00B0F0"/>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none">
          <fgColor indexed="64"/>
          <bgColor indexed="65"/>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solid">
          <fgColor indexed="64"/>
          <bgColor rgb="FF00B0F0"/>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solid">
          <fgColor indexed="64"/>
          <bgColor rgb="FF00B0F0"/>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solid">
          <fgColor indexed="64"/>
          <bgColor rgb="FF00B0F0"/>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solid">
          <fgColor indexed="64"/>
          <bgColor rgb="FF00B0F0"/>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solid">
          <fgColor indexed="64"/>
          <bgColor rgb="FF00B0F0"/>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solid">
          <fgColor indexed="64"/>
          <bgColor rgb="FF00B0F0"/>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fill>
        <patternFill patternType="solid">
          <fgColor indexed="64"/>
          <bgColor rgb="FF00B0F0"/>
        </patternFill>
      </fill>
      <alignment horizontal="center" vertical="center" textRotation="0" wrapText="0" indent="0" justifyLastLine="0" shrinkToFit="0" readingOrder="0"/>
      <protection locked="0" hidden="1"/>
    </dxf>
    <dxf>
      <font>
        <strike val="0"/>
        <outline val="0"/>
        <shadow val="0"/>
        <u val="none"/>
        <vertAlign val="baseline"/>
        <sz val="11"/>
        <color theme="1"/>
        <name val="Arial"/>
        <scheme val="none"/>
      </font>
      <protection locked="0" hidden="1"/>
    </dxf>
    <dxf>
      <font>
        <strike val="0"/>
        <outline val="0"/>
        <shadow val="0"/>
        <u val="none"/>
        <vertAlign val="baseline"/>
        <sz val="11"/>
        <color theme="1"/>
        <name val="Arial"/>
        <scheme val="none"/>
      </font>
      <protection locked="0" hidden="1"/>
    </dxf>
    <dxf>
      <font>
        <strike val="0"/>
        <outline val="0"/>
        <shadow val="0"/>
        <u val="none"/>
        <vertAlign val="baseline"/>
        <sz val="11"/>
        <color theme="1"/>
        <name val="Arial"/>
        <scheme val="none"/>
      </font>
      <protection locked="0" hidden="1"/>
    </dxf>
    <dxf>
      <font>
        <strike val="0"/>
        <outline val="0"/>
        <shadow val="0"/>
        <u val="none"/>
        <vertAlign val="baseline"/>
        <sz val="11"/>
        <color theme="1"/>
        <name val="Arial"/>
        <scheme val="none"/>
      </font>
      <protection locked="0" hidden="1"/>
    </dxf>
    <dxf>
      <font>
        <strike val="0"/>
        <outline val="0"/>
        <shadow val="0"/>
        <u val="none"/>
        <vertAlign val="baseline"/>
        <sz val="11"/>
        <color theme="1"/>
        <name val="Arial"/>
        <scheme val="none"/>
      </font>
      <protection locked="0" hidden="1"/>
    </dxf>
    <dxf>
      <font>
        <strike val="0"/>
        <outline val="0"/>
        <shadow val="0"/>
        <u val="none"/>
        <vertAlign val="baseline"/>
        <sz val="11"/>
        <color theme="1"/>
        <name val="Arial"/>
        <scheme val="none"/>
      </font>
      <protection locked="0" hidden="1"/>
    </dxf>
    <dxf>
      <font>
        <strike val="0"/>
        <outline val="0"/>
        <shadow val="0"/>
        <u val="none"/>
        <vertAlign val="baseline"/>
        <sz val="11"/>
        <color theme="1"/>
        <name val="Arial"/>
        <scheme val="none"/>
      </font>
      <protection locked="0" hidden="1"/>
    </dxf>
    <dxf>
      <font>
        <strike val="0"/>
        <outline val="0"/>
        <shadow val="0"/>
        <u val="none"/>
        <vertAlign val="baseline"/>
        <sz val="11"/>
        <color theme="1"/>
        <name val="Arial"/>
        <scheme val="none"/>
      </font>
      <protection locked="0" hidden="1"/>
    </dxf>
    <dxf>
      <font>
        <strike val="0"/>
        <outline val="0"/>
        <shadow val="0"/>
        <u val="none"/>
        <vertAlign val="baseline"/>
        <sz val="11"/>
        <color theme="1"/>
        <name val="Arial"/>
        <scheme val="none"/>
      </font>
      <protection locked="0" hidden="1"/>
    </dxf>
    <dxf>
      <font>
        <strike val="0"/>
        <outline val="0"/>
        <shadow val="0"/>
        <u val="none"/>
        <vertAlign val="baseline"/>
        <sz val="11"/>
        <color theme="1"/>
        <name val="Arial"/>
        <scheme val="none"/>
      </font>
      <protection locked="0" hidden="1"/>
    </dxf>
    <dxf>
      <font>
        <strike val="0"/>
        <outline val="0"/>
        <shadow val="0"/>
        <u val="none"/>
        <vertAlign val="baseline"/>
        <sz val="11"/>
        <color theme="1"/>
        <name val="Arial"/>
        <scheme val="none"/>
      </font>
      <protection locked="0" hidden="1"/>
    </dxf>
    <dxf>
      <font>
        <strike val="0"/>
        <outline val="0"/>
        <shadow val="0"/>
        <u val="none"/>
        <vertAlign val="baseline"/>
        <sz val="11"/>
        <color theme="1"/>
        <name val="Arial"/>
        <scheme val="none"/>
      </font>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val="0"/>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
      <font>
        <b/>
        <i val="0"/>
        <strike val="0"/>
        <condense val="0"/>
        <extend val="0"/>
        <outline val="0"/>
        <shadow val="0"/>
        <u val="none"/>
        <vertAlign val="baseline"/>
        <sz val="11"/>
        <color theme="1"/>
        <name val="Arial"/>
        <scheme val="none"/>
      </font>
      <alignment horizontal="center" vertical="center" textRotation="0" wrapText="0" indent="0" justifyLastLine="0" shrinkToFit="0" readingOrder="0"/>
      <protection locked="0" hidden="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r>
              <a:rPr lang="es-CO"/>
              <a:t>Riesgos 2025 - 2026</a:t>
            </a:r>
          </a:p>
        </c:rich>
      </c:tx>
      <c:layout/>
      <c:overlay val="0"/>
      <c:spPr>
        <a:noFill/>
        <a:ln>
          <a:noFill/>
        </a:ln>
        <a:effectLst/>
      </c:spPr>
      <c:txPr>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endParaRPr lang="es-CO"/>
        </a:p>
      </c:txPr>
    </c:title>
    <c:autoTitleDeleted val="0"/>
    <c:plotArea>
      <c:layout/>
      <c:pieChart>
        <c:varyColors val="1"/>
        <c:ser>
          <c:idx val="0"/>
          <c:order val="0"/>
          <c:dPt>
            <c:idx val="0"/>
            <c:bubble3D val="0"/>
            <c:spPr>
              <a:gradFill>
                <a:gsLst>
                  <a:gs pos="100000">
                    <a:schemeClr val="accent1">
                      <a:lumMod val="60000"/>
                      <a:lumOff val="40000"/>
                    </a:schemeClr>
                  </a:gs>
                  <a:gs pos="0">
                    <a:schemeClr val="accent1"/>
                  </a:gs>
                </a:gsLst>
                <a:lin ang="5400000" scaled="0"/>
              </a:gradFill>
              <a:ln w="19050">
                <a:solidFill>
                  <a:schemeClr val="lt1"/>
                </a:solidFill>
              </a:ln>
              <a:effectLst/>
            </c:spPr>
            <c:extLst>
              <c:ext xmlns:c16="http://schemas.microsoft.com/office/drawing/2014/chart" uri="{C3380CC4-5D6E-409C-BE32-E72D297353CC}">
                <c16:uniqueId val="{00000001-4C77-4019-BA48-BF4CF226E36E}"/>
              </c:ext>
            </c:extLst>
          </c:dPt>
          <c:dPt>
            <c:idx val="1"/>
            <c:bubble3D val="0"/>
            <c:spPr>
              <a:gradFill>
                <a:gsLst>
                  <a:gs pos="100000">
                    <a:schemeClr val="accent2">
                      <a:lumMod val="60000"/>
                      <a:lumOff val="40000"/>
                    </a:schemeClr>
                  </a:gs>
                  <a:gs pos="0">
                    <a:schemeClr val="accent2"/>
                  </a:gs>
                </a:gsLst>
                <a:lin ang="5400000" scaled="0"/>
              </a:gradFill>
              <a:ln w="19050">
                <a:solidFill>
                  <a:schemeClr val="lt1"/>
                </a:solidFill>
              </a:ln>
              <a:effectLst/>
            </c:spPr>
            <c:extLst>
              <c:ext xmlns:c16="http://schemas.microsoft.com/office/drawing/2014/chart" uri="{C3380CC4-5D6E-409C-BE32-E72D297353CC}">
                <c16:uniqueId val="{00000003-4C77-4019-BA48-BF4CF226E36E}"/>
              </c:ext>
            </c:extLst>
          </c:dPt>
          <c:dPt>
            <c:idx val="2"/>
            <c:bubble3D val="0"/>
            <c:spPr>
              <a:gradFill>
                <a:gsLst>
                  <a:gs pos="100000">
                    <a:schemeClr val="accent3">
                      <a:lumMod val="60000"/>
                      <a:lumOff val="40000"/>
                    </a:schemeClr>
                  </a:gs>
                  <a:gs pos="0">
                    <a:schemeClr val="accent3"/>
                  </a:gs>
                </a:gsLst>
                <a:lin ang="5400000" scaled="0"/>
              </a:gradFill>
              <a:ln w="19050">
                <a:solidFill>
                  <a:schemeClr val="lt1"/>
                </a:solidFill>
              </a:ln>
              <a:effectLst/>
            </c:spPr>
            <c:extLst>
              <c:ext xmlns:c16="http://schemas.microsoft.com/office/drawing/2014/chart" uri="{C3380CC4-5D6E-409C-BE32-E72D297353CC}">
                <c16:uniqueId val="{00000005-4C77-4019-BA48-BF4CF226E36E}"/>
              </c:ext>
            </c:extLst>
          </c:dPt>
          <c:dPt>
            <c:idx val="3"/>
            <c:bubble3D val="0"/>
            <c:spPr>
              <a:gradFill>
                <a:gsLst>
                  <a:gs pos="100000">
                    <a:schemeClr val="accent4">
                      <a:lumMod val="60000"/>
                      <a:lumOff val="40000"/>
                    </a:schemeClr>
                  </a:gs>
                  <a:gs pos="0">
                    <a:schemeClr val="accent4"/>
                  </a:gs>
                </a:gsLst>
                <a:lin ang="5400000" scaled="0"/>
              </a:gradFill>
              <a:ln w="19050">
                <a:solidFill>
                  <a:schemeClr val="lt1"/>
                </a:solidFill>
              </a:ln>
              <a:effectLst/>
            </c:spPr>
            <c:extLst>
              <c:ext xmlns:c16="http://schemas.microsoft.com/office/drawing/2014/chart" uri="{C3380CC4-5D6E-409C-BE32-E72D297353CC}">
                <c16:uniqueId val="{00000007-4C77-4019-BA48-BF4CF226E36E}"/>
              </c:ext>
            </c:extLst>
          </c:dPt>
          <c:dPt>
            <c:idx val="4"/>
            <c:bubble3D val="0"/>
            <c:spPr>
              <a:gradFill>
                <a:gsLst>
                  <a:gs pos="100000">
                    <a:schemeClr val="accent5">
                      <a:lumMod val="60000"/>
                      <a:lumOff val="40000"/>
                    </a:schemeClr>
                  </a:gs>
                  <a:gs pos="0">
                    <a:schemeClr val="accent5"/>
                  </a:gs>
                </a:gsLst>
                <a:lin ang="5400000" scaled="0"/>
              </a:gradFill>
              <a:ln w="19050">
                <a:solidFill>
                  <a:schemeClr val="lt1"/>
                </a:solidFill>
              </a:ln>
              <a:effectLst/>
            </c:spPr>
            <c:extLst>
              <c:ext xmlns:c16="http://schemas.microsoft.com/office/drawing/2014/chart" uri="{C3380CC4-5D6E-409C-BE32-E72D297353CC}">
                <c16:uniqueId val="{00000009-4C77-4019-BA48-BF4CF226E36E}"/>
              </c:ext>
            </c:extLst>
          </c:dPt>
          <c:dPt>
            <c:idx val="5"/>
            <c:bubble3D val="0"/>
            <c:spPr>
              <a:gradFill>
                <a:gsLst>
                  <a:gs pos="100000">
                    <a:schemeClr val="accent6">
                      <a:lumMod val="60000"/>
                      <a:lumOff val="40000"/>
                    </a:schemeClr>
                  </a:gs>
                  <a:gs pos="0">
                    <a:schemeClr val="accent6"/>
                  </a:gs>
                </a:gsLst>
                <a:lin ang="5400000" scaled="0"/>
              </a:gradFill>
              <a:ln w="19050">
                <a:solidFill>
                  <a:schemeClr val="lt1"/>
                </a:solidFill>
              </a:ln>
              <a:effectLst/>
            </c:spPr>
            <c:extLst>
              <c:ext xmlns:c16="http://schemas.microsoft.com/office/drawing/2014/chart" uri="{C3380CC4-5D6E-409C-BE32-E72D297353CC}">
                <c16:uniqueId val="{0000000B-4C77-4019-BA48-BF4CF226E36E}"/>
              </c:ext>
            </c:extLst>
          </c:dPt>
          <c:dPt>
            <c:idx val="6"/>
            <c:bubble3D val="0"/>
            <c:spPr>
              <a:gradFill>
                <a:gsLst>
                  <a:gs pos="100000">
                    <a:schemeClr val="accent1">
                      <a:lumMod val="60000"/>
                      <a:lumMod val="60000"/>
                      <a:lumOff val="40000"/>
                    </a:schemeClr>
                  </a:gs>
                  <a:gs pos="0">
                    <a:schemeClr val="accent1">
                      <a:lumMod val="60000"/>
                    </a:schemeClr>
                  </a:gs>
                </a:gsLst>
                <a:lin ang="5400000" scaled="0"/>
              </a:gradFill>
              <a:ln w="19050">
                <a:solidFill>
                  <a:schemeClr val="lt1"/>
                </a:solidFill>
              </a:ln>
              <a:effectLst/>
            </c:spPr>
            <c:extLst>
              <c:ext xmlns:c16="http://schemas.microsoft.com/office/drawing/2014/chart" uri="{C3380CC4-5D6E-409C-BE32-E72D297353CC}">
                <c16:uniqueId val="{0000000D-4C77-4019-BA48-BF4CF226E36E}"/>
              </c:ext>
            </c:extLst>
          </c:dPt>
          <c:dPt>
            <c:idx val="7"/>
            <c:bubble3D val="0"/>
            <c:spPr>
              <a:gradFill>
                <a:gsLst>
                  <a:gs pos="100000">
                    <a:schemeClr val="accent2">
                      <a:lumMod val="60000"/>
                      <a:lumMod val="60000"/>
                      <a:lumOff val="40000"/>
                    </a:schemeClr>
                  </a:gs>
                  <a:gs pos="0">
                    <a:schemeClr val="accent2">
                      <a:lumMod val="60000"/>
                    </a:schemeClr>
                  </a:gs>
                </a:gsLst>
                <a:lin ang="5400000" scaled="0"/>
              </a:gradFill>
              <a:ln w="19050">
                <a:solidFill>
                  <a:schemeClr val="lt1"/>
                </a:solidFill>
              </a:ln>
              <a:effectLst/>
            </c:spPr>
            <c:extLst>
              <c:ext xmlns:c16="http://schemas.microsoft.com/office/drawing/2014/chart" uri="{C3380CC4-5D6E-409C-BE32-E72D297353CC}">
                <c16:uniqueId val="{0000000F-4C77-4019-BA48-BF4CF226E36E}"/>
              </c:ext>
            </c:extLst>
          </c:dPt>
          <c:dPt>
            <c:idx val="8"/>
            <c:bubble3D val="0"/>
            <c:spPr>
              <a:gradFill>
                <a:gsLst>
                  <a:gs pos="100000">
                    <a:schemeClr val="accent3">
                      <a:lumMod val="60000"/>
                      <a:lumMod val="60000"/>
                      <a:lumOff val="40000"/>
                    </a:schemeClr>
                  </a:gs>
                  <a:gs pos="0">
                    <a:schemeClr val="accent3">
                      <a:lumMod val="60000"/>
                    </a:schemeClr>
                  </a:gs>
                </a:gsLst>
                <a:lin ang="5400000" scaled="0"/>
              </a:gradFill>
              <a:ln w="19050">
                <a:solidFill>
                  <a:schemeClr val="lt1"/>
                </a:solidFill>
              </a:ln>
              <a:effectLst/>
            </c:spPr>
            <c:extLst>
              <c:ext xmlns:c16="http://schemas.microsoft.com/office/drawing/2014/chart" uri="{C3380CC4-5D6E-409C-BE32-E72D297353CC}">
                <c16:uniqueId val="{00000011-4C77-4019-BA48-BF4CF226E36E}"/>
              </c:ext>
            </c:extLst>
          </c:dPt>
          <c:dPt>
            <c:idx val="9"/>
            <c:bubble3D val="0"/>
            <c:spPr>
              <a:gradFill>
                <a:gsLst>
                  <a:gs pos="100000">
                    <a:schemeClr val="accent4">
                      <a:lumMod val="60000"/>
                      <a:lumMod val="60000"/>
                      <a:lumOff val="40000"/>
                    </a:schemeClr>
                  </a:gs>
                  <a:gs pos="0">
                    <a:schemeClr val="accent4">
                      <a:lumMod val="60000"/>
                    </a:schemeClr>
                  </a:gs>
                </a:gsLst>
                <a:lin ang="5400000" scaled="0"/>
              </a:gradFill>
              <a:ln w="19050">
                <a:solidFill>
                  <a:schemeClr val="lt1"/>
                </a:solidFill>
              </a:ln>
              <a:effectLst/>
            </c:spPr>
            <c:extLst>
              <c:ext xmlns:c16="http://schemas.microsoft.com/office/drawing/2014/chart" uri="{C3380CC4-5D6E-409C-BE32-E72D297353CC}">
                <c16:uniqueId val="{00000013-4C77-4019-BA48-BF4CF226E36E}"/>
              </c:ext>
            </c:extLst>
          </c:dPt>
          <c:dPt>
            <c:idx val="10"/>
            <c:bubble3D val="0"/>
            <c:spPr>
              <a:gradFill>
                <a:gsLst>
                  <a:gs pos="100000">
                    <a:schemeClr val="accent5">
                      <a:lumMod val="60000"/>
                      <a:lumMod val="60000"/>
                      <a:lumOff val="40000"/>
                    </a:schemeClr>
                  </a:gs>
                  <a:gs pos="0">
                    <a:schemeClr val="accent5">
                      <a:lumMod val="60000"/>
                    </a:schemeClr>
                  </a:gs>
                </a:gsLst>
                <a:lin ang="5400000" scaled="0"/>
              </a:gradFill>
              <a:ln w="19050">
                <a:solidFill>
                  <a:schemeClr val="lt1"/>
                </a:solidFill>
              </a:ln>
              <a:effectLst/>
            </c:spPr>
            <c:extLst>
              <c:ext xmlns:c16="http://schemas.microsoft.com/office/drawing/2014/chart" uri="{C3380CC4-5D6E-409C-BE32-E72D297353CC}">
                <c16:uniqueId val="{00000015-C14B-4F2D-BE0A-04D13584B9DC}"/>
              </c:ext>
            </c:extLst>
          </c:dPt>
          <c:dPt>
            <c:idx val="11"/>
            <c:bubble3D val="0"/>
            <c:spPr>
              <a:gradFill>
                <a:gsLst>
                  <a:gs pos="100000">
                    <a:schemeClr val="accent6">
                      <a:lumMod val="60000"/>
                      <a:lumMod val="60000"/>
                      <a:lumOff val="40000"/>
                    </a:schemeClr>
                  </a:gs>
                  <a:gs pos="0">
                    <a:schemeClr val="accent6">
                      <a:lumMod val="60000"/>
                    </a:schemeClr>
                  </a:gs>
                </a:gsLst>
                <a:lin ang="5400000" scaled="0"/>
              </a:gradFill>
              <a:ln w="19050">
                <a:solidFill>
                  <a:schemeClr val="lt1"/>
                </a:solidFill>
              </a:ln>
              <a:effectLst/>
            </c:spPr>
            <c:extLst>
              <c:ext xmlns:c16="http://schemas.microsoft.com/office/drawing/2014/chart" uri="{C3380CC4-5D6E-409C-BE32-E72D297353CC}">
                <c16:uniqueId val="{00000017-7B1B-4B99-B784-66B89178F439}"/>
              </c:ext>
            </c:extLst>
          </c:dPt>
          <c:dPt>
            <c:idx val="12"/>
            <c:bubble3D val="0"/>
            <c:spPr>
              <a:gradFill>
                <a:gsLst>
                  <a:gs pos="100000">
                    <a:schemeClr val="accent1">
                      <a:lumMod val="80000"/>
                      <a:lumOff val="20000"/>
                      <a:lumMod val="60000"/>
                      <a:lumOff val="40000"/>
                    </a:schemeClr>
                  </a:gs>
                  <a:gs pos="0">
                    <a:schemeClr val="accent1">
                      <a:lumMod val="80000"/>
                      <a:lumOff val="20000"/>
                    </a:schemeClr>
                  </a:gs>
                </a:gsLst>
                <a:lin ang="5400000" scaled="0"/>
              </a:gradFill>
              <a:ln w="19050">
                <a:solidFill>
                  <a:schemeClr val="lt1"/>
                </a:solidFill>
              </a:ln>
              <a:effectLst/>
            </c:spPr>
            <c:extLst>
              <c:ext xmlns:c16="http://schemas.microsoft.com/office/drawing/2014/chart" uri="{C3380CC4-5D6E-409C-BE32-E72D297353CC}">
                <c16:uniqueId val="{00000019-7B1B-4B99-B784-66B89178F43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CO"/>
              </a:p>
            </c:txPr>
            <c:showLegendKey val="0"/>
            <c:showVal val="0"/>
            <c:showCatName val="1"/>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15:layout/>
              </c:ext>
            </c:extLst>
          </c:dLbls>
          <c:cat>
            <c:strRef>
              <c:f>'Perfil del Riegso'!$I$24:$I$36</c:f>
              <c:strCache>
                <c:ptCount val="13"/>
                <c:pt idx="0">
                  <c:v>Riesgo en Salud - Tecnicos</c:v>
                </c:pt>
                <c:pt idx="1">
                  <c:v>Riesgo en Salud - Individuales</c:v>
                </c:pt>
                <c:pt idx="2">
                  <c:v>Riesgo en Salud - Poblacionales</c:v>
                </c:pt>
                <c:pt idx="3">
                  <c:v>Riesgo Operacional</c:v>
                </c:pt>
                <c:pt idx="4">
                  <c:v>Riesgo Seguridad Privacidad Informacion</c:v>
                </c:pt>
                <c:pt idx="5">
                  <c:v>Riesgo Actuarial</c:v>
                </c:pt>
                <c:pt idx="6">
                  <c:v>Riesgo de Credito</c:v>
                </c:pt>
                <c:pt idx="7">
                  <c:v>Riesgo de Liquidez</c:v>
                </c:pt>
                <c:pt idx="8">
                  <c:v>Riesgo Mercado de Capitales</c:v>
                </c:pt>
                <c:pt idx="9">
                  <c:v>Riesgo de Grupo</c:v>
                </c:pt>
                <c:pt idx="10">
                  <c:v>Riesgo de Sarlaft</c:v>
                </c:pt>
                <c:pt idx="11">
                  <c:v>Riesgo de SICOF</c:v>
                </c:pt>
                <c:pt idx="12">
                  <c:v>Riesgo Fiscal</c:v>
                </c:pt>
              </c:strCache>
            </c:strRef>
          </c:cat>
          <c:val>
            <c:numRef>
              <c:f>'Perfil del Riegso'!$K$24:$K$36</c:f>
              <c:numCache>
                <c:formatCode>0%</c:formatCode>
                <c:ptCount val="13"/>
                <c:pt idx="0">
                  <c:v>0.3352941176470588</c:v>
                </c:pt>
                <c:pt idx="1">
                  <c:v>0</c:v>
                </c:pt>
                <c:pt idx="2">
                  <c:v>8.2352941176470587E-2</c:v>
                </c:pt>
                <c:pt idx="3">
                  <c:v>0.31764705882352939</c:v>
                </c:pt>
                <c:pt idx="4">
                  <c:v>7.6470588235294124E-2</c:v>
                </c:pt>
                <c:pt idx="5">
                  <c:v>1.7647058823529412E-2</c:v>
                </c:pt>
                <c:pt idx="6">
                  <c:v>5.8823529411764705E-3</c:v>
                </c:pt>
                <c:pt idx="7">
                  <c:v>5.8823529411764705E-3</c:v>
                </c:pt>
                <c:pt idx="8">
                  <c:v>0</c:v>
                </c:pt>
                <c:pt idx="9">
                  <c:v>0</c:v>
                </c:pt>
                <c:pt idx="10">
                  <c:v>3.5294117647058823E-2</c:v>
                </c:pt>
                <c:pt idx="11">
                  <c:v>0.11176470588235295</c:v>
                </c:pt>
                <c:pt idx="12">
                  <c:v>1.1764705882352941E-2</c:v>
                </c:pt>
              </c:numCache>
            </c:numRef>
          </c:val>
          <c:extLst>
            <c:ext xmlns:c16="http://schemas.microsoft.com/office/drawing/2014/chart" uri="{C3380CC4-5D6E-409C-BE32-E72D297353CC}">
              <c16:uniqueId val="{00000000-1207-4991-87E9-B74B967E7432}"/>
            </c:ext>
          </c:extLst>
        </c:ser>
        <c:dLbls>
          <c:showLegendKey val="0"/>
          <c:showVal val="0"/>
          <c:showCatName val="1"/>
          <c:showSerName val="0"/>
          <c:showPercent val="1"/>
          <c:showBubbleSize val="0"/>
          <c:showLeaderLines val="1"/>
        </c:dLbls>
        <c:firstSliceAng val="0"/>
      </c:pieChart>
      <c:spPr>
        <a:noFill/>
        <a:ln>
          <a:noFill/>
        </a:ln>
        <a:effectLst/>
      </c:spPr>
    </c:plotArea>
    <c:plotVisOnly val="1"/>
    <c:dispBlanksAs val="gap"/>
    <c:showDLblsOverMax val="0"/>
  </c:chart>
  <c:spPr>
    <a:no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6">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421214</xdr:colOff>
      <xdr:row>0</xdr:row>
      <xdr:rowOff>140757</xdr:rowOff>
    </xdr:from>
    <xdr:to>
      <xdr:col>2</xdr:col>
      <xdr:colOff>213377</xdr:colOff>
      <xdr:row>1</xdr:row>
      <xdr:rowOff>266701</xdr:rowOff>
    </xdr:to>
    <xdr:pic>
      <xdr:nvPicPr>
        <xdr:cNvPr id="2" name="Imagen 1" descr="C:\Users\ADM-PLANEA02.IMSALUD\Downloads\LOGOTIPO FINAL_IMSALUD.pn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1214" y="140757"/>
          <a:ext cx="1417902" cy="48789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742950</xdr:colOff>
      <xdr:row>0</xdr:row>
      <xdr:rowOff>123824</xdr:rowOff>
    </xdr:from>
    <xdr:to>
      <xdr:col>22</xdr:col>
      <xdr:colOff>152400</xdr:colOff>
      <xdr:row>20</xdr:row>
      <xdr:rowOff>180974</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3" name="MacroProceso" displayName="MacroProceso" ref="B439:B443" totalsRowShown="0" headerRowDxfId="471" dataDxfId="470">
  <autoFilter ref="B439:B443"/>
  <tableColumns count="1">
    <tableColumn id="1" name="Macro_Proceso" dataDxfId="469"/>
  </tableColumns>
  <tableStyleInfo name="TableStyleMedium2" showFirstColumn="0" showLastColumn="0" showRowStripes="1" showColumnStripes="0"/>
</table>
</file>

<file path=xl/tables/table10.xml><?xml version="1.0" encoding="utf-8"?>
<table xmlns="http://schemas.openxmlformats.org/spreadsheetml/2006/main" id="12" name="Atención_Inmediata" displayName="Atención_Inmediata" ref="D457:D460" totalsRowShown="0" headerRowDxfId="444" dataDxfId="443">
  <autoFilter ref="D457:D460"/>
  <tableColumns count="1">
    <tableColumn id="1" name="Atención_Inmediata" dataDxfId="442"/>
  </tableColumns>
  <tableStyleInfo name="TableStyleMedium2" showFirstColumn="0" showLastColumn="0" showRowStripes="1" showColumnStripes="0"/>
</table>
</file>

<file path=xl/tables/table11.xml><?xml version="1.0" encoding="utf-8"?>
<table xmlns="http://schemas.openxmlformats.org/spreadsheetml/2006/main" id="13" name="Atención_Diagnostica_y_Complementación_Terapéutica" displayName="Atención_Diagnostica_y_Complementación_Terapéutica" ref="D462:D465" totalsRowShown="0" headerRowDxfId="441" dataDxfId="440">
  <autoFilter ref="D462:D465"/>
  <tableColumns count="1">
    <tableColumn id="1" name="Atención_Diagnostica_y_Complementación_Terapéutica" dataDxfId="439"/>
  </tableColumns>
  <tableStyleInfo name="TableStyleMedium2" showFirstColumn="0" showLastColumn="0" showRowStripes="1" showColumnStripes="0"/>
</table>
</file>

<file path=xl/tables/table12.xml><?xml version="1.0" encoding="utf-8"?>
<table xmlns="http://schemas.openxmlformats.org/spreadsheetml/2006/main" id="14" name="Atención_Hospitalaria" displayName="Atención_Hospitalaria" ref="D467:D468" totalsRowShown="0" headerRowDxfId="438" dataDxfId="437">
  <autoFilter ref="D467:D468"/>
  <tableColumns count="1">
    <tableColumn id="1" name="Atención_Hospitalaria" dataDxfId="436"/>
  </tableColumns>
  <tableStyleInfo name="TableStyleMedium2" showFirstColumn="0" showLastColumn="0" showRowStripes="1" showColumnStripes="0"/>
</table>
</file>

<file path=xl/tables/table13.xml><?xml version="1.0" encoding="utf-8"?>
<table xmlns="http://schemas.openxmlformats.org/spreadsheetml/2006/main" id="15" name="Promoción_y_mantenimiento_de_la_salud" displayName="Promoción_y_mantenimiento_de_la_salud" ref="D470:D476" totalsRowShown="0" headerRowDxfId="435" dataDxfId="434">
  <autoFilter ref="D470:D476"/>
  <tableColumns count="1">
    <tableColumn id="1" name="Promoción_y_mantenimiento_de_la_salud" dataDxfId="433"/>
  </tableColumns>
  <tableStyleInfo name="TableStyleMedium2" showFirstColumn="0" showLastColumn="0" showRowStripes="1" showColumnStripes="0"/>
</table>
</file>

<file path=xl/tables/table14.xml><?xml version="1.0" encoding="utf-8"?>
<table xmlns="http://schemas.openxmlformats.org/spreadsheetml/2006/main" id="16" name="Información_y_Atención_Al_Usuario" displayName="Información_y_Atención_Al_Usuario" ref="D478:D479" totalsRowShown="0" headerRowDxfId="432" dataDxfId="431">
  <autoFilter ref="D478:D479"/>
  <tableColumns count="1">
    <tableColumn id="1" name="Información_y_Atención_Al_Usuario" dataDxfId="430"/>
  </tableColumns>
  <tableStyleInfo name="TableStyleMedium2" showFirstColumn="0" showLastColumn="0" showRowStripes="1" showColumnStripes="0"/>
</table>
</file>

<file path=xl/tables/table15.xml><?xml version="1.0" encoding="utf-8"?>
<table xmlns="http://schemas.openxmlformats.org/spreadsheetml/2006/main" id="17" name="Talento_Humano" displayName="Talento_Humano" ref="D481:D485" totalsRowShown="0" headerRowDxfId="429" dataDxfId="428">
  <autoFilter ref="D481:D485"/>
  <tableColumns count="1">
    <tableColumn id="1" name="Talento_Humano" dataDxfId="427"/>
  </tableColumns>
  <tableStyleInfo name="TableStyleMedium2" showFirstColumn="0" showLastColumn="0" showRowStripes="1" showColumnStripes="0"/>
</table>
</file>

<file path=xl/tables/table16.xml><?xml version="1.0" encoding="utf-8"?>
<table xmlns="http://schemas.openxmlformats.org/spreadsheetml/2006/main" id="18" name="_Gerencia_de_Ambiente_Físico" displayName="_Gerencia_de_Ambiente_Físico" ref="D487:D492" totalsRowShown="0" headerRowDxfId="426" dataDxfId="425">
  <autoFilter ref="D487:D492"/>
  <tableColumns count="1">
    <tableColumn id="1" name="_Gerencia_de_Ambiente_Físico" dataDxfId="424"/>
  </tableColumns>
  <tableStyleInfo name="TableStyleMedium2" showFirstColumn="0" showLastColumn="0" showRowStripes="1" showColumnStripes="0"/>
</table>
</file>

<file path=xl/tables/table17.xml><?xml version="1.0" encoding="utf-8"?>
<table xmlns="http://schemas.openxmlformats.org/spreadsheetml/2006/main" id="19" name="Tecnologías_Información_y_Comunicaciones" displayName="Tecnologías_Información_y_Comunicaciones" ref="D494:D499" totalsRowShown="0" headerRowDxfId="423" dataDxfId="422">
  <autoFilter ref="D494:D499"/>
  <tableColumns count="1">
    <tableColumn id="1" name="Tecnologías_Información_y_Comunicaciones" dataDxfId="421"/>
  </tableColumns>
  <tableStyleInfo name="TableStyleMedium2" showFirstColumn="0" showLastColumn="0" showRowStripes="1" showColumnStripes="0"/>
</table>
</file>

<file path=xl/tables/table18.xml><?xml version="1.0" encoding="utf-8"?>
<table xmlns="http://schemas.openxmlformats.org/spreadsheetml/2006/main" id="20" name="Gestión_Financiera" displayName="Gestión_Financiera" ref="D501:D507" totalsRowShown="0" headerRowDxfId="420" dataDxfId="419">
  <autoFilter ref="D501:D507"/>
  <tableColumns count="1">
    <tableColumn id="1" name="Gestión_Financiera" dataDxfId="418"/>
  </tableColumns>
  <tableStyleInfo name="TableStyleMedium2" showFirstColumn="0" showLastColumn="0" showRowStripes="1" showColumnStripes="0"/>
</table>
</file>

<file path=xl/tables/table19.xml><?xml version="1.0" encoding="utf-8"?>
<table xmlns="http://schemas.openxmlformats.org/spreadsheetml/2006/main" id="21" name="Gestión_De_Contratación" displayName="Gestión_De_Contratación" ref="D509:D510" totalsRowShown="0" headerRowDxfId="417" dataDxfId="416">
  <autoFilter ref="D509:D510"/>
  <tableColumns count="1">
    <tableColumn id="1" name="Gestión_De_Contratación" dataDxfId="415"/>
  </tableColumns>
  <tableStyleInfo name="TableStyleMedium2" showFirstColumn="0" showLastColumn="0" showRowStripes="1" showColumnStripes="0"/>
</table>
</file>

<file path=xl/tables/table2.xml><?xml version="1.0" encoding="utf-8"?>
<table xmlns="http://schemas.openxmlformats.org/spreadsheetml/2006/main" id="5" name="Estratégicos" displayName="Estratégicos" ref="C439:C442" totalsRowShown="0" headerRowDxfId="468" dataDxfId="467">
  <autoFilter ref="C439:C442"/>
  <tableColumns count="1">
    <tableColumn id="1" name="Estratégicos" dataDxfId="466"/>
  </tableColumns>
  <tableStyleInfo name="TableStyleMedium2" showFirstColumn="0" showLastColumn="0" showRowStripes="1" showColumnStripes="0"/>
</table>
</file>

<file path=xl/tables/table20.xml><?xml version="1.0" encoding="utf-8"?>
<table xmlns="http://schemas.openxmlformats.org/spreadsheetml/2006/main" id="22" name="Unidades_Basicas" displayName="Unidades_Basicas" ref="D512:D513" totalsRowShown="0" headerRowDxfId="414" dataDxfId="413">
  <autoFilter ref="D512:D513"/>
  <tableColumns count="1">
    <tableColumn id="1" name="Unidades_Basicas" dataDxfId="412"/>
  </tableColumns>
  <tableStyleInfo name="TableStyleMedium2" showFirstColumn="0" showLastColumn="0" showRowStripes="1" showColumnStripes="0"/>
</table>
</file>

<file path=xl/tables/table3.xml><?xml version="1.0" encoding="utf-8"?>
<table xmlns="http://schemas.openxmlformats.org/spreadsheetml/2006/main" id="6" name="Misionales" displayName="Misionales" ref="C444:C449" totalsRowShown="0" headerRowDxfId="465" dataDxfId="464">
  <autoFilter ref="C444:C449"/>
  <tableColumns count="1">
    <tableColumn id="1" name="Misionales" dataDxfId="463"/>
  </tableColumns>
  <tableStyleInfo name="TableStyleMedium2" showFirstColumn="0" showLastColumn="0" showRowStripes="1" showColumnStripes="0"/>
</table>
</file>

<file path=xl/tables/table4.xml><?xml version="1.0" encoding="utf-8"?>
<table xmlns="http://schemas.openxmlformats.org/spreadsheetml/2006/main" id="7" name="Apoyo" displayName="Apoyo" ref="C451:C457" totalsRowShown="0" headerRowDxfId="462" dataDxfId="461">
  <autoFilter ref="C451:C457"/>
  <tableColumns count="1">
    <tableColumn id="1" name="Apoyo" dataDxfId="460"/>
  </tableColumns>
  <tableStyleInfo name="TableStyleMedium2" showFirstColumn="0" showLastColumn="0" showRowStripes="1" showColumnStripes="0"/>
</table>
</file>

<file path=xl/tables/table5.xml><?xml version="1.0" encoding="utf-8"?>
<table xmlns="http://schemas.openxmlformats.org/spreadsheetml/2006/main" id="9" name="UBAS" displayName="UBAS" ref="C459:C460" totalsRowShown="0" headerRowDxfId="459" dataDxfId="458">
  <autoFilter ref="C459:C460"/>
  <tableColumns count="1">
    <tableColumn id="1" name="UBAS" dataDxfId="457"/>
  </tableColumns>
  <tableStyleInfo name="TableStyleMedium2" showFirstColumn="0" showLastColumn="0" showRowStripes="1" showColumnStripes="0"/>
</table>
</file>

<file path=xl/tables/table6.xml><?xml version="1.0" encoding="utf-8"?>
<table xmlns="http://schemas.openxmlformats.org/spreadsheetml/2006/main" id="4" name="Direccionamiento_estratégico" displayName="Direccionamiento_estratégico" ref="D439:D442" totalsRowShown="0" headerRowDxfId="456" dataDxfId="455">
  <autoFilter ref="D439:D442"/>
  <tableColumns count="1">
    <tableColumn id="1" name="Direccionamiento_estratégico" dataDxfId="454"/>
  </tableColumns>
  <tableStyleInfo name="TableStyleMedium2" showFirstColumn="0" showLastColumn="0" showRowStripes="1" showColumnStripes="0"/>
</table>
</file>

<file path=xl/tables/table7.xml><?xml version="1.0" encoding="utf-8"?>
<table xmlns="http://schemas.openxmlformats.org/spreadsheetml/2006/main" id="8" name="Gestión_de_Mejora_Continua" displayName="Gestión_de_Mejora_Continua" ref="D444:D448" totalsRowShown="0" headerRowDxfId="453" dataDxfId="452">
  <autoFilter ref="D444:D448"/>
  <tableColumns count="1">
    <tableColumn id="1" name="Gestión_de_Mejora_Continua" dataDxfId="451"/>
  </tableColumns>
  <tableStyleInfo name="TableStyleMedium2" showFirstColumn="0" showLastColumn="0" showRowStripes="1" showColumnStripes="0"/>
</table>
</file>

<file path=xl/tables/table8.xml><?xml version="1.0" encoding="utf-8"?>
<table xmlns="http://schemas.openxmlformats.org/spreadsheetml/2006/main" id="10" name="Control_Interno" displayName="Control_Interno" ref="D450:D451" totalsRowShown="0" headerRowDxfId="450" dataDxfId="449">
  <autoFilter ref="D450:D451"/>
  <tableColumns count="1">
    <tableColumn id="1" name="Control_Interno" dataDxfId="448"/>
  </tableColumns>
  <tableStyleInfo name="TableStyleMedium2" showFirstColumn="0" showLastColumn="0" showRowStripes="1" showColumnStripes="0"/>
</table>
</file>

<file path=xl/tables/table9.xml><?xml version="1.0" encoding="utf-8"?>
<table xmlns="http://schemas.openxmlformats.org/spreadsheetml/2006/main" id="11" name="Atención_Ambulatoria" displayName="Atención_Ambulatoria" ref="D453:D455" totalsRowShown="0" headerRowDxfId="447" dataDxfId="446">
  <autoFilter ref="D453:D455"/>
  <tableColumns count="1">
    <tableColumn id="1" name="Atención_Ambulatoria" dataDxfId="445"/>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18" Type="http://schemas.openxmlformats.org/officeDocument/2006/relationships/table" Target="../tables/table16.xml"/><Relationship Id="rId3" Type="http://schemas.openxmlformats.org/officeDocument/2006/relationships/table" Target="../tables/table1.xml"/><Relationship Id="rId21" Type="http://schemas.openxmlformats.org/officeDocument/2006/relationships/table" Target="../tables/table19.xml"/><Relationship Id="rId7" Type="http://schemas.openxmlformats.org/officeDocument/2006/relationships/table" Target="../tables/table5.xml"/><Relationship Id="rId12" Type="http://schemas.openxmlformats.org/officeDocument/2006/relationships/table" Target="../tables/table10.xml"/><Relationship Id="rId17" Type="http://schemas.openxmlformats.org/officeDocument/2006/relationships/table" Target="../tables/table15.xml"/><Relationship Id="rId2" Type="http://schemas.openxmlformats.org/officeDocument/2006/relationships/drawing" Target="../drawings/drawing1.xml"/><Relationship Id="rId16" Type="http://schemas.openxmlformats.org/officeDocument/2006/relationships/table" Target="../tables/table14.xml"/><Relationship Id="rId20" Type="http://schemas.openxmlformats.org/officeDocument/2006/relationships/table" Target="../tables/table18.xml"/><Relationship Id="rId1" Type="http://schemas.openxmlformats.org/officeDocument/2006/relationships/printerSettings" Target="../printerSettings/printerSettings1.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5" Type="http://schemas.openxmlformats.org/officeDocument/2006/relationships/table" Target="../tables/table13.xml"/><Relationship Id="rId10" Type="http://schemas.openxmlformats.org/officeDocument/2006/relationships/table" Target="../tables/table8.xml"/><Relationship Id="rId19" Type="http://schemas.openxmlformats.org/officeDocument/2006/relationships/table" Target="../tables/table17.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 Id="rId22" Type="http://schemas.openxmlformats.org/officeDocument/2006/relationships/table" Target="../tables/table2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BC554"/>
  <sheetViews>
    <sheetView zoomScale="85" zoomScaleNormal="85" workbookViewId="0">
      <pane xSplit="3" ySplit="7" topLeftCell="AN370" activePane="bottomRight" state="frozen"/>
      <selection pane="topRight" activeCell="D1" sqref="D1"/>
      <selection pane="bottomLeft" activeCell="A8" sqref="A8"/>
      <selection pane="bottomRight" activeCell="AS368" sqref="AS368:AS373"/>
    </sheetView>
  </sheetViews>
  <sheetFormatPr baseColWidth="10" defaultColWidth="20.5703125" defaultRowHeight="14.25" x14ac:dyDescent="0.25"/>
  <cols>
    <col min="1" max="1" width="10.85546875" style="1" customWidth="1"/>
    <col min="2" max="2" width="13.5703125" style="1" customWidth="1"/>
    <col min="3" max="7" width="29.7109375" style="1" customWidth="1"/>
    <col min="8" max="8" width="27.5703125" style="1" bestFit="1" customWidth="1"/>
    <col min="9" max="10" width="54.5703125" style="1" customWidth="1"/>
    <col min="11" max="12" width="22" style="1" customWidth="1"/>
    <col min="13" max="13" width="31.28515625" style="1" customWidth="1"/>
    <col min="14" max="17" width="17.5703125" style="1" customWidth="1"/>
    <col min="18" max="18" width="24.5703125" style="1" hidden="1" customWidth="1"/>
    <col min="19" max="19" width="18.140625" style="1" customWidth="1"/>
    <col min="20" max="20" width="14.7109375" style="1" customWidth="1"/>
    <col min="21" max="21" width="84" style="1" customWidth="1"/>
    <col min="22" max="24" width="20.28515625" style="1" customWidth="1"/>
    <col min="25" max="25" width="17" style="1" hidden="1" customWidth="1"/>
    <col min="26" max="28" width="20.28515625" style="1" customWidth="1"/>
    <col min="29" max="29" width="16" style="1" customWidth="1"/>
    <col min="30" max="30" width="37.28515625" style="1" customWidth="1"/>
    <col min="31" max="31" width="13" style="1" customWidth="1"/>
    <col min="32" max="32" width="8.7109375" style="1" customWidth="1"/>
    <col min="33" max="33" width="13.85546875" style="1" customWidth="1"/>
    <col min="34" max="34" width="10.7109375" style="1" customWidth="1"/>
    <col min="35" max="35" width="22.42578125" style="1" customWidth="1"/>
    <col min="36" max="36" width="23.42578125" style="1" customWidth="1"/>
    <col min="37" max="37" width="19.42578125" style="1" customWidth="1"/>
    <col min="38" max="38" width="29" style="1" customWidth="1"/>
    <col min="39" max="39" width="11.28515625" style="1" customWidth="1"/>
    <col min="40" max="40" width="24" style="1" customWidth="1"/>
    <col min="41" max="41" width="11.28515625" style="1" customWidth="1"/>
    <col min="42" max="42" width="6.28515625" style="1" hidden="1" customWidth="1"/>
    <col min="43" max="43" width="22.42578125" style="1" customWidth="1"/>
    <col min="44" max="44" width="13.140625" style="1" customWidth="1"/>
    <col min="45" max="45" width="82.7109375" style="1" customWidth="1"/>
    <col min="46" max="47" width="35.42578125" style="1" customWidth="1"/>
    <col min="48" max="48" width="25.42578125" style="1" customWidth="1"/>
    <col min="49" max="54" width="18.42578125" style="1" customWidth="1"/>
    <col min="55" max="16384" width="20.5703125" style="1"/>
  </cols>
  <sheetData>
    <row r="1" spans="1:54" ht="29.1" customHeight="1" x14ac:dyDescent="0.25">
      <c r="A1" s="331"/>
      <c r="B1" s="332"/>
      <c r="C1" s="332"/>
      <c r="D1" s="333"/>
      <c r="E1" s="331" t="s">
        <v>43</v>
      </c>
      <c r="F1" s="332"/>
      <c r="G1" s="332"/>
      <c r="H1" s="332"/>
      <c r="I1" s="332"/>
      <c r="J1" s="332"/>
      <c r="K1" s="332"/>
      <c r="L1" s="332"/>
      <c r="M1" s="332"/>
      <c r="N1" s="332"/>
      <c r="O1" s="332"/>
      <c r="P1" s="332"/>
      <c r="Q1" s="332"/>
      <c r="R1" s="332"/>
      <c r="S1" s="332"/>
      <c r="T1" s="332"/>
      <c r="U1" s="332"/>
      <c r="V1" s="332"/>
      <c r="W1" s="332"/>
      <c r="X1" s="332"/>
      <c r="Y1" s="332"/>
      <c r="Z1" s="332"/>
      <c r="AA1" s="332"/>
      <c r="AB1" s="332"/>
      <c r="AC1" s="332"/>
      <c r="AD1" s="332"/>
      <c r="AE1" s="332"/>
      <c r="AF1" s="332"/>
      <c r="AG1" s="332"/>
      <c r="AH1" s="332"/>
      <c r="AI1" s="332"/>
      <c r="AJ1" s="332"/>
      <c r="AK1" s="332"/>
      <c r="AL1" s="332"/>
      <c r="AM1" s="332"/>
      <c r="AN1" s="332"/>
      <c r="AO1" s="332"/>
      <c r="AP1" s="332"/>
      <c r="AQ1" s="332"/>
      <c r="AR1" s="332"/>
      <c r="AS1" s="332"/>
      <c r="AT1" s="332"/>
      <c r="AU1" s="332"/>
      <c r="AV1" s="332"/>
      <c r="AW1" s="332"/>
      <c r="AX1" s="332"/>
      <c r="AY1" s="340"/>
      <c r="AZ1" s="337" t="s">
        <v>861</v>
      </c>
      <c r="BA1" s="338"/>
      <c r="BB1" s="338"/>
    </row>
    <row r="2" spans="1:54" ht="30.75" customHeight="1" x14ac:dyDescent="0.25">
      <c r="A2" s="334"/>
      <c r="B2" s="335"/>
      <c r="C2" s="335"/>
      <c r="D2" s="336"/>
      <c r="E2" s="334" t="s">
        <v>44</v>
      </c>
      <c r="F2" s="335"/>
      <c r="G2" s="335"/>
      <c r="H2" s="335"/>
      <c r="I2" s="335"/>
      <c r="J2" s="335"/>
      <c r="K2" s="335"/>
      <c r="L2" s="335"/>
      <c r="M2" s="335"/>
      <c r="N2" s="335"/>
      <c r="O2" s="335"/>
      <c r="P2" s="335"/>
      <c r="Q2" s="335"/>
      <c r="R2" s="335"/>
      <c r="S2" s="335"/>
      <c r="T2" s="335"/>
      <c r="U2" s="335"/>
      <c r="V2" s="335"/>
      <c r="W2" s="335"/>
      <c r="X2" s="335"/>
      <c r="Y2" s="335"/>
      <c r="Z2" s="335"/>
      <c r="AA2" s="335"/>
      <c r="AB2" s="335"/>
      <c r="AC2" s="335"/>
      <c r="AD2" s="335"/>
      <c r="AE2" s="335"/>
      <c r="AF2" s="335"/>
      <c r="AG2" s="335"/>
      <c r="AH2" s="335"/>
      <c r="AI2" s="335"/>
      <c r="AJ2" s="335"/>
      <c r="AK2" s="335"/>
      <c r="AL2" s="335"/>
      <c r="AM2" s="335"/>
      <c r="AN2" s="335"/>
      <c r="AO2" s="335"/>
      <c r="AP2" s="335"/>
      <c r="AQ2" s="335"/>
      <c r="AR2" s="335"/>
      <c r="AS2" s="335"/>
      <c r="AT2" s="335"/>
      <c r="AU2" s="335"/>
      <c r="AV2" s="335"/>
      <c r="AW2" s="335"/>
      <c r="AX2" s="335"/>
      <c r="AY2" s="341"/>
      <c r="AZ2" s="338" t="s">
        <v>862</v>
      </c>
      <c r="BA2" s="338"/>
      <c r="BB2" s="338"/>
    </row>
    <row r="3" spans="1:54" ht="6" customHeight="1" x14ac:dyDescent="0.25"/>
    <row r="4" spans="1:54" ht="24" customHeight="1" x14ac:dyDescent="0.25">
      <c r="A4" s="339" t="s">
        <v>0</v>
      </c>
      <c r="B4" s="339"/>
      <c r="C4" s="339"/>
      <c r="D4" s="339"/>
      <c r="E4" s="339"/>
      <c r="F4" s="339"/>
      <c r="G4" s="339"/>
      <c r="H4" s="339"/>
      <c r="I4" s="339"/>
      <c r="J4" s="339"/>
      <c r="K4" s="339"/>
      <c r="L4" s="339"/>
      <c r="M4" s="339"/>
      <c r="N4" s="339"/>
      <c r="O4" s="339"/>
      <c r="P4" s="339"/>
      <c r="Q4" s="339"/>
      <c r="R4" s="339"/>
      <c r="S4" s="339"/>
      <c r="T4" s="339"/>
      <c r="U4" s="339"/>
      <c r="V4" s="339"/>
      <c r="W4" s="339"/>
      <c r="X4" s="339"/>
      <c r="Y4" s="339"/>
      <c r="Z4" s="339"/>
      <c r="AA4" s="339"/>
      <c r="AB4" s="339"/>
      <c r="AC4" s="339"/>
      <c r="AD4" s="339"/>
      <c r="AE4" s="339"/>
      <c r="AF4" s="339"/>
      <c r="AG4" s="339"/>
      <c r="AH4" s="339"/>
      <c r="AI4" s="339"/>
      <c r="AJ4" s="339"/>
      <c r="AK4" s="339"/>
      <c r="AL4" s="339"/>
      <c r="AM4" s="339"/>
      <c r="AN4" s="339"/>
      <c r="AO4" s="339"/>
      <c r="AP4" s="339"/>
      <c r="AQ4" s="339"/>
      <c r="AR4" s="339"/>
      <c r="AS4" s="339"/>
      <c r="AT4" s="339"/>
      <c r="AU4" s="339"/>
      <c r="AV4" s="339"/>
      <c r="AW4" s="339"/>
      <c r="AX4" s="339"/>
      <c r="AY4" s="339"/>
      <c r="AZ4" s="339"/>
      <c r="BA4" s="339"/>
      <c r="BB4" s="339"/>
    </row>
    <row r="5" spans="1:54" ht="32.25" customHeight="1" x14ac:dyDescent="0.25">
      <c r="A5" s="326" t="s">
        <v>1</v>
      </c>
      <c r="B5" s="326"/>
      <c r="C5" s="326"/>
      <c r="D5" s="326"/>
      <c r="E5" s="326"/>
      <c r="F5" s="326"/>
      <c r="G5" s="326"/>
      <c r="H5" s="326"/>
      <c r="I5" s="326"/>
      <c r="J5" s="326"/>
      <c r="K5" s="326"/>
      <c r="L5" s="326"/>
      <c r="M5" s="326"/>
      <c r="N5" s="328" t="s">
        <v>45</v>
      </c>
      <c r="O5" s="328"/>
      <c r="P5" s="328"/>
      <c r="Q5" s="328"/>
      <c r="R5" s="328"/>
      <c r="S5" s="328"/>
      <c r="T5" s="326" t="s">
        <v>46</v>
      </c>
      <c r="U5" s="326"/>
      <c r="V5" s="326"/>
      <c r="W5" s="326"/>
      <c r="X5" s="326"/>
      <c r="Y5" s="326"/>
      <c r="Z5" s="326"/>
      <c r="AA5" s="326"/>
      <c r="AB5" s="326"/>
      <c r="AC5" s="326"/>
      <c r="AD5" s="327" t="s">
        <v>47</v>
      </c>
      <c r="AE5" s="327"/>
      <c r="AF5" s="327"/>
      <c r="AG5" s="327"/>
      <c r="AH5" s="327"/>
      <c r="AI5" s="327"/>
      <c r="AJ5" s="327"/>
      <c r="AK5" s="327"/>
      <c r="AL5" s="326" t="s">
        <v>48</v>
      </c>
      <c r="AM5" s="326"/>
      <c r="AN5" s="326"/>
      <c r="AO5" s="326"/>
      <c r="AP5" s="326"/>
      <c r="AQ5" s="326"/>
      <c r="AR5" s="326"/>
      <c r="AS5" s="328" t="s">
        <v>49</v>
      </c>
      <c r="AT5" s="328"/>
      <c r="AU5" s="328"/>
      <c r="AV5" s="328"/>
      <c r="AW5" s="328"/>
      <c r="AX5" s="328"/>
      <c r="AY5" s="328"/>
      <c r="AZ5" s="328"/>
      <c r="BA5" s="328"/>
      <c r="BB5" s="328"/>
    </row>
    <row r="6" spans="1:54" ht="21" customHeight="1" x14ac:dyDescent="0.25">
      <c r="A6" s="324" t="s">
        <v>2</v>
      </c>
      <c r="B6" s="324" t="s">
        <v>137</v>
      </c>
      <c r="C6" s="324" t="s">
        <v>71</v>
      </c>
      <c r="D6" s="324" t="s">
        <v>3</v>
      </c>
      <c r="E6" s="324" t="s">
        <v>302</v>
      </c>
      <c r="F6" s="324"/>
      <c r="G6" s="324" t="s">
        <v>4</v>
      </c>
      <c r="H6" s="324" t="s">
        <v>5</v>
      </c>
      <c r="I6" s="312" t="s">
        <v>6</v>
      </c>
      <c r="J6" s="312" t="s">
        <v>7</v>
      </c>
      <c r="K6" s="324" t="s">
        <v>8</v>
      </c>
      <c r="L6" s="324" t="s">
        <v>263</v>
      </c>
      <c r="M6" s="324" t="s">
        <v>9</v>
      </c>
      <c r="N6" s="312" t="s">
        <v>10</v>
      </c>
      <c r="O6" s="312" t="s">
        <v>11</v>
      </c>
      <c r="P6" s="312" t="s">
        <v>12</v>
      </c>
      <c r="Q6" s="312" t="s">
        <v>11</v>
      </c>
      <c r="R6" s="312"/>
      <c r="S6" s="312" t="s">
        <v>13</v>
      </c>
      <c r="T6" s="324" t="s">
        <v>14</v>
      </c>
      <c r="U6" s="324" t="s">
        <v>15</v>
      </c>
      <c r="V6" s="330" t="s">
        <v>16</v>
      </c>
      <c r="W6" s="324" t="s">
        <v>17</v>
      </c>
      <c r="X6" s="324"/>
      <c r="Y6" s="324"/>
      <c r="Z6" s="324"/>
      <c r="AA6" s="324"/>
      <c r="AB6" s="324"/>
      <c r="AC6" s="324"/>
      <c r="AD6" s="312" t="s">
        <v>18</v>
      </c>
      <c r="AE6" s="312" t="s">
        <v>19</v>
      </c>
      <c r="AF6" s="312"/>
      <c r="AG6" s="312" t="s">
        <v>20</v>
      </c>
      <c r="AH6" s="312"/>
      <c r="AI6" s="312" t="s">
        <v>130</v>
      </c>
      <c r="AJ6" s="312" t="s">
        <v>21</v>
      </c>
      <c r="AK6" s="312" t="s">
        <v>12</v>
      </c>
      <c r="AL6" s="324" t="s">
        <v>22</v>
      </c>
      <c r="AM6" s="324" t="s">
        <v>23</v>
      </c>
      <c r="AN6" s="324" t="s">
        <v>24</v>
      </c>
      <c r="AO6" s="324" t="s">
        <v>23</v>
      </c>
      <c r="AP6" s="58"/>
      <c r="AQ6" s="324" t="s">
        <v>25</v>
      </c>
      <c r="AR6" s="324" t="s">
        <v>26</v>
      </c>
      <c r="AS6" s="312" t="s">
        <v>27</v>
      </c>
      <c r="AT6" s="312" t="s">
        <v>306</v>
      </c>
      <c r="AU6" s="312" t="s">
        <v>42</v>
      </c>
      <c r="AV6" s="312" t="s">
        <v>28</v>
      </c>
      <c r="AW6" s="312" t="s">
        <v>29</v>
      </c>
      <c r="AX6" s="312" t="s">
        <v>30</v>
      </c>
      <c r="AY6" s="312" t="s">
        <v>31</v>
      </c>
      <c r="AZ6" s="312" t="s">
        <v>32</v>
      </c>
      <c r="BA6" s="329" t="s">
        <v>33</v>
      </c>
      <c r="BB6" s="312" t="s">
        <v>34</v>
      </c>
    </row>
    <row r="7" spans="1:54" ht="27" customHeight="1" x14ac:dyDescent="0.25">
      <c r="A7" s="325"/>
      <c r="B7" s="325"/>
      <c r="C7" s="325"/>
      <c r="D7" s="325"/>
      <c r="E7" s="58" t="s">
        <v>303</v>
      </c>
      <c r="F7" s="58" t="s">
        <v>304</v>
      </c>
      <c r="G7" s="324"/>
      <c r="H7" s="324"/>
      <c r="I7" s="312"/>
      <c r="J7" s="312"/>
      <c r="K7" s="324"/>
      <c r="L7" s="324"/>
      <c r="M7" s="324"/>
      <c r="N7" s="312"/>
      <c r="O7" s="312"/>
      <c r="P7" s="312"/>
      <c r="Q7" s="312"/>
      <c r="R7" s="312"/>
      <c r="S7" s="312"/>
      <c r="T7" s="324"/>
      <c r="U7" s="324"/>
      <c r="V7" s="330"/>
      <c r="W7" s="58" t="s">
        <v>37</v>
      </c>
      <c r="X7" s="58" t="s">
        <v>38</v>
      </c>
      <c r="Y7" s="58"/>
      <c r="Z7" s="58" t="s">
        <v>39</v>
      </c>
      <c r="AA7" s="58" t="s">
        <v>40</v>
      </c>
      <c r="AB7" s="58" t="s">
        <v>41</v>
      </c>
      <c r="AC7" s="58" t="s">
        <v>42</v>
      </c>
      <c r="AD7" s="312"/>
      <c r="AE7" s="312"/>
      <c r="AF7" s="312"/>
      <c r="AG7" s="312"/>
      <c r="AH7" s="312"/>
      <c r="AI7" s="312"/>
      <c r="AJ7" s="312"/>
      <c r="AK7" s="312"/>
      <c r="AL7" s="324"/>
      <c r="AM7" s="324"/>
      <c r="AN7" s="324"/>
      <c r="AO7" s="324"/>
      <c r="AP7" s="58"/>
      <c r="AQ7" s="324"/>
      <c r="AR7" s="324"/>
      <c r="AS7" s="312"/>
      <c r="AT7" s="312"/>
      <c r="AU7" s="312"/>
      <c r="AV7" s="312"/>
      <c r="AW7" s="312"/>
      <c r="AX7" s="312"/>
      <c r="AY7" s="312"/>
      <c r="AZ7" s="312"/>
      <c r="BA7" s="329"/>
      <c r="BB7" s="312"/>
    </row>
    <row r="8" spans="1:54" ht="42.75" x14ac:dyDescent="0.25">
      <c r="A8" s="223">
        <v>1</v>
      </c>
      <c r="B8" s="191" t="s">
        <v>132</v>
      </c>
      <c r="C8" s="288" t="s">
        <v>140</v>
      </c>
      <c r="D8" s="191" t="s">
        <v>159</v>
      </c>
      <c r="E8" s="200" t="s">
        <v>248</v>
      </c>
      <c r="F8" s="200" t="s">
        <v>120</v>
      </c>
      <c r="G8" s="191" t="s">
        <v>139</v>
      </c>
      <c r="H8" s="191" t="s">
        <v>262</v>
      </c>
      <c r="I8" s="216" t="s">
        <v>325</v>
      </c>
      <c r="J8" s="216" t="s">
        <v>1077</v>
      </c>
      <c r="K8" s="191" t="s">
        <v>161</v>
      </c>
      <c r="L8" s="192" t="s">
        <v>265</v>
      </c>
      <c r="M8" s="194" t="s">
        <v>171</v>
      </c>
      <c r="N8" s="195" t="str">
        <f>IF(M8="Máximo_2_Veces_por_Año",$I$468,IF(M8="3_a_24_veces_por_año",$I$469,IF(M8="24_a_500_veces_por_año",$I$470,IF(M8="500_a_5000_veces_por_año",$I$471,IF(M8="mas_de_5000_Veces_por_año",$I$472)))))</f>
        <v>Media</v>
      </c>
      <c r="O8" s="182">
        <f>IF(N8="Muy Baja",$J$468,IF(N8="Baja",$J$469,IF(N8="Media",$J$470,IF(N8="Alta",$J$471,IF(N8="Muy Alta",$J$472)))))</f>
        <v>0.6</v>
      </c>
      <c r="P8" s="163" t="s">
        <v>62</v>
      </c>
      <c r="Q8" s="182">
        <f>IF(P8="Leve",$I$476,IF(P8="Menor",$I$477,IF(P8="Moderado",$I$478,IF(P8="Mayor",$I$479,IF(P8="Catastrófico",$I$480)))))</f>
        <v>0.8</v>
      </c>
      <c r="R8" s="182" t="str">
        <f>N8&amp;P8</f>
        <v>MediaMayor</v>
      </c>
      <c r="S8" s="183" t="str">
        <f>IF(R8="Muy AltaLeve","Alto",IF(R8="AltaLeve","Moderado",IF(R8="MediaLeve","Moderado",IF(R8="BajaLeve","Bajo",IF(R8="Muy BajaLeve","Bajo",IF(R8="Muy AltaMenor","Alto",IF(R8="AltaMenor","Moderado",IF(R8="MediaMenor","Moderado",IF(R8="BajaMenor","Moderado",IF(R8="Muy BajaMenor","Bajo",IF(R8="Muy AltaModerado","Alto",IF(R8="AltaModerado","Alto",IF(R8="MediaModerado","Moderado",IF(R8="BajaModerado","Moderado",IF(R8="Muy BajaModerado","Moderado",IF(R8="Muy AltaMayor","Alto",IF(R8="AltaMayor","Alto",IF(R8="MediaMayor","Alto",IF(R8="BajaMayor","Alto",IF(R8="Muy BajaMayor","Alto",IF(R8="Muy AltaCatastrófico","Extremo",IF(R8="AltaCatastrófico","Extremo",IF(R8="MediaCatastrófico","Extremo",IF(R8="BajaCatastrófico","Extremo",IF(R8="Muy BajaCatastrófico","Extremo")))))))))))))))))))))))))</f>
        <v>Alto</v>
      </c>
      <c r="T8" s="59" t="s">
        <v>52</v>
      </c>
      <c r="U8" s="60" t="s">
        <v>468</v>
      </c>
      <c r="V8" s="61" t="s">
        <v>35</v>
      </c>
      <c r="W8" s="62" t="s">
        <v>53</v>
      </c>
      <c r="X8" s="62" t="s">
        <v>54</v>
      </c>
      <c r="Y8" s="63" t="str">
        <f t="shared" ref="Y8:Y71" si="0">W8&amp;X8</f>
        <v>PreventivoManual</v>
      </c>
      <c r="Z8" s="64">
        <f t="shared" ref="Z8:Z71" si="1">IF(Y8="PreventivoAutomatico",0.5,IF(Y8="PreventivoManual",0.4,IF(Y8="DetectivoAutomatico",0.4,IF(Y8="DetectivoManual",0.3,IF(Y8="CorrectivoAutomatico",0.35,IF(Y8="CorrectivoManual",0.25))))))</f>
        <v>0.4</v>
      </c>
      <c r="AA8" s="62" t="s">
        <v>55</v>
      </c>
      <c r="AB8" s="62" t="s">
        <v>56</v>
      </c>
      <c r="AC8" s="62" t="s">
        <v>57</v>
      </c>
      <c r="AD8" s="184" t="str">
        <f>J8</f>
        <v>Posibilidad que no se cumpla con los estándares establecidos en el plan de gestión gerencial de la ESE IMSALUD afectando los resultados institucionales</v>
      </c>
      <c r="AE8" s="65" t="s">
        <v>10</v>
      </c>
      <c r="AF8" s="64">
        <f>O8</f>
        <v>0.6</v>
      </c>
      <c r="AG8" s="65" t="s">
        <v>52</v>
      </c>
      <c r="AH8" s="64">
        <f t="shared" ref="AH8:AH71" si="2">Z8</f>
        <v>0.4</v>
      </c>
      <c r="AI8" s="64">
        <f t="shared" ref="AI8:AI71" si="3">AF8*AH8</f>
        <v>0.24</v>
      </c>
      <c r="AJ8" s="185">
        <f>AF9-AI9</f>
        <v>0.216</v>
      </c>
      <c r="AK8" s="186">
        <f>Q8</f>
        <v>0.8</v>
      </c>
      <c r="AL8" s="187" t="str">
        <f>IF(AJ8&lt;=0.2,"Muy Baja",IF((AJ8&gt;0.2)*AND(AJ8&lt;=0.4),"Baja",IF((AJ8&gt;0.4)*AND(AJ8&lt;=0.6),"Media",IF((AJ8&gt;0.6)*AND(AJ8&lt;=0.8),"Alta",IF((AJ8&gt;0.8)*AND(AJ8&lt;=1),"Muy Alta",0)))))</f>
        <v>Baja</v>
      </c>
      <c r="AM8" s="185">
        <f>AJ8</f>
        <v>0.216</v>
      </c>
      <c r="AN8" s="187" t="str">
        <f>IF(AK8&lt;=0.2,"Leve",IF((AK8&gt;0.2)*AND(AK8&lt;=0.4),"Menor",IF((AK8&gt;0.4)*AND(AK8&lt;=0.6),"Moderado",IF((AK8&gt;0.6)*AND(AK8&lt;=0.8),"Mayor",IF((AK8&gt;0.8)*AND(AK8&lt;=1),"Catastrófico",0)))))</f>
        <v>Mayor</v>
      </c>
      <c r="AO8" s="188">
        <f>AK8</f>
        <v>0.8</v>
      </c>
      <c r="AP8" s="189" t="str">
        <f>AL8&amp;AN8</f>
        <v>BajaMayor</v>
      </c>
      <c r="AQ8" s="183" t="str">
        <f>IF(AP8="Muy AltaLeve","Alto",IF(AP8="AltaLeve","Moderado",IF(AP8="MediaLeve","Moderado",IF(AP8="BajaLeve","Bajo",IF(AP8="Muy BajaLeve","Bajo",IF(AP8="Muy AltaMenor","Alto",IF(AP8="AltaMenor","Moderado",IF(AP8="MediaMenor","Moderado",IF(AP8="BajaMenor","Moderado",IF(AP8="Muy BajaMenor","Bajo",IF(AP8="Muy AltaModerado","Alto",IF(AP8="AltaModerado","Alto",IF(AP8="MediaModerado","Moderado",IF(AP8="BajaModerado","Moderado",IF(AP8="Muy BajaModerado","Moderado",IF(AP8="Muy AltaMayor","Alto",IF(AP8="AltaMayor","Alto",IF(AP8="MediaMayor","Alto",IF(AP8="BajaMayor","Alto",IF(AP8="Muy BajaMayor","Alto",IF(AP8="Muy AltaCatastrófico","Extremo",IF(AP8="AltaCatastrófico","Extremo",IF(AP8="MediaCatastrófico","Extremo",IF(AP8="BajaCatastrófico","Extremo",IF(AP8="Muy BajaCatastrófico","Extremo")))))))))))))))))))))))))</f>
        <v>Alto</v>
      </c>
      <c r="AR8" s="163" t="s">
        <v>59</v>
      </c>
      <c r="AS8" s="165" t="s">
        <v>613</v>
      </c>
      <c r="AT8" s="165" t="s">
        <v>708</v>
      </c>
      <c r="AU8" s="175" t="s">
        <v>709</v>
      </c>
      <c r="AV8" s="165" t="s">
        <v>710</v>
      </c>
      <c r="AW8" s="80"/>
      <c r="AX8" s="171">
        <v>46023</v>
      </c>
      <c r="AY8" s="171">
        <v>46387</v>
      </c>
      <c r="AZ8" s="163" t="s">
        <v>289</v>
      </c>
      <c r="BA8" s="179"/>
      <c r="BB8" s="164"/>
    </row>
    <row r="9" spans="1:54" ht="42.75" x14ac:dyDescent="0.25">
      <c r="A9" s="223"/>
      <c r="B9" s="191"/>
      <c r="C9" s="288"/>
      <c r="D9" s="191"/>
      <c r="E9" s="200"/>
      <c r="F9" s="200"/>
      <c r="G9" s="191"/>
      <c r="H9" s="191"/>
      <c r="I9" s="216"/>
      <c r="J9" s="216"/>
      <c r="K9" s="191"/>
      <c r="L9" s="193"/>
      <c r="M9" s="194"/>
      <c r="N9" s="195"/>
      <c r="O9" s="182"/>
      <c r="P9" s="163"/>
      <c r="Q9" s="182"/>
      <c r="R9" s="182"/>
      <c r="S9" s="183"/>
      <c r="T9" s="59" t="s">
        <v>68</v>
      </c>
      <c r="U9" s="60" t="s">
        <v>469</v>
      </c>
      <c r="V9" s="61" t="s">
        <v>35</v>
      </c>
      <c r="W9" s="62" t="s">
        <v>53</v>
      </c>
      <c r="X9" s="62" t="s">
        <v>54</v>
      </c>
      <c r="Y9" s="63" t="str">
        <f t="shared" si="0"/>
        <v>PreventivoManual</v>
      </c>
      <c r="Z9" s="64">
        <f t="shared" si="1"/>
        <v>0.4</v>
      </c>
      <c r="AA9" s="62" t="s">
        <v>55</v>
      </c>
      <c r="AB9" s="62" t="s">
        <v>56</v>
      </c>
      <c r="AC9" s="62" t="s">
        <v>57</v>
      </c>
      <c r="AD9" s="184"/>
      <c r="AE9" s="65" t="s">
        <v>10</v>
      </c>
      <c r="AF9" s="64">
        <f>AF8-AI8</f>
        <v>0.36</v>
      </c>
      <c r="AG9" s="65" t="s">
        <v>60</v>
      </c>
      <c r="AH9" s="64">
        <f t="shared" si="2"/>
        <v>0.4</v>
      </c>
      <c r="AI9" s="64">
        <f t="shared" si="3"/>
        <v>0.14399999999999999</v>
      </c>
      <c r="AJ9" s="185"/>
      <c r="AK9" s="186"/>
      <c r="AL9" s="187"/>
      <c r="AM9" s="185"/>
      <c r="AN9" s="187"/>
      <c r="AO9" s="188"/>
      <c r="AP9" s="189"/>
      <c r="AQ9" s="190"/>
      <c r="AR9" s="163"/>
      <c r="AS9" s="165"/>
      <c r="AT9" s="165"/>
      <c r="AU9" s="175"/>
      <c r="AV9" s="165"/>
      <c r="AW9" s="80"/>
      <c r="AX9" s="171"/>
      <c r="AY9" s="171"/>
      <c r="AZ9" s="163"/>
      <c r="BA9" s="179"/>
      <c r="BB9" s="164"/>
    </row>
    <row r="10" spans="1:54" ht="42.75" x14ac:dyDescent="0.25">
      <c r="A10" s="223">
        <f>A8+1</f>
        <v>2</v>
      </c>
      <c r="B10" s="191" t="s">
        <v>132</v>
      </c>
      <c r="C10" s="288" t="s">
        <v>140</v>
      </c>
      <c r="D10" s="191" t="s">
        <v>159</v>
      </c>
      <c r="E10" s="200" t="s">
        <v>248</v>
      </c>
      <c r="F10" s="200" t="s">
        <v>120</v>
      </c>
      <c r="G10" s="191" t="s">
        <v>139</v>
      </c>
      <c r="H10" s="191" t="s">
        <v>262</v>
      </c>
      <c r="I10" s="216" t="s">
        <v>326</v>
      </c>
      <c r="J10" s="216" t="s">
        <v>1078</v>
      </c>
      <c r="K10" s="191" t="s">
        <v>161</v>
      </c>
      <c r="L10" s="192" t="s">
        <v>265</v>
      </c>
      <c r="M10" s="194" t="s">
        <v>171</v>
      </c>
      <c r="N10" s="195" t="str">
        <f>IF(M10="Máximo_2_Veces_por_Año",$I$468,IF(M10="3_a_24_veces_por_año",$I$469,IF(M10="24_a_500_veces_por_año",$I$470,IF(M10="500_a_5000_veces_por_año",$I$471,IF(M10="mas_de_5000_Veces_por_año",$I$472)))))</f>
        <v>Media</v>
      </c>
      <c r="O10" s="182">
        <f>IF(N10="Muy Baja",$J$468,IF(N10="Baja",$J$469,IF(N10="Media",$J$470,IF(N10="Alta",$J$471,IF(N10="Muy Alta",$J$472)))))</f>
        <v>0.6</v>
      </c>
      <c r="P10" s="163" t="s">
        <v>62</v>
      </c>
      <c r="Q10" s="182">
        <f>IF(P10="Leve",$I$476,IF(P10="Menor",$I$477,IF(P10="Moderado",$I$478,IF(P10="Mayor",$I$479,IF(P10="Catastrófico",$I$480)))))</f>
        <v>0.8</v>
      </c>
      <c r="R10" s="182" t="str">
        <f>N10&amp;P10</f>
        <v>MediaMayor</v>
      </c>
      <c r="S10" s="183" t="str">
        <f>IF(R10="Muy AltaLeve","Alto",IF(R10="AltaLeve","Moderado",IF(R10="MediaLeve","Moderado",IF(R10="BajaLeve","Bajo",IF(R10="Muy BajaLeve","Bajo",IF(R10="Muy AltaMenor","Alto",IF(R10="AltaMenor","Moderado",IF(R10="MediaMenor","Moderado",IF(R10="BajaMenor","Moderado",IF(R10="Muy BajaMenor","Bajo",IF(R10="Muy AltaModerado","Alto",IF(R10="AltaModerado","Alto",IF(R10="MediaModerado","Moderado",IF(R10="BajaModerado","Moderado",IF(R10="Muy BajaModerado","Moderado",IF(R10="Muy AltaMayor","Alto",IF(R10="AltaMayor","Alto",IF(R10="MediaMayor","Alto",IF(R10="BajaMayor","Alto",IF(R10="Muy BajaMayor","Alto",IF(R10="Muy AltaCatastrófico","Extremo",IF(R10="AltaCatastrófico","Extremo",IF(R10="MediaCatastrófico","Extremo",IF(R10="BajaCatastrófico","Extremo",IF(R10="Muy BajaCatastrófico","Extremo")))))))))))))))))))))))))</f>
        <v>Alto</v>
      </c>
      <c r="T10" s="66" t="s">
        <v>52</v>
      </c>
      <c r="U10" s="60" t="s">
        <v>470</v>
      </c>
      <c r="V10" s="61" t="s">
        <v>35</v>
      </c>
      <c r="W10" s="62" t="s">
        <v>53</v>
      </c>
      <c r="X10" s="62" t="s">
        <v>54</v>
      </c>
      <c r="Y10" s="63" t="str">
        <f t="shared" si="0"/>
        <v>PreventivoManual</v>
      </c>
      <c r="Z10" s="64">
        <f t="shared" si="1"/>
        <v>0.4</v>
      </c>
      <c r="AA10" s="62" t="s">
        <v>55</v>
      </c>
      <c r="AB10" s="62" t="s">
        <v>56</v>
      </c>
      <c r="AC10" s="62" t="s">
        <v>57</v>
      </c>
      <c r="AD10" s="184" t="str">
        <f>J10</f>
        <v>Posibilidad de que no se de cumplimiento a las metas establecidas en el plan de desarrollo institucional de la ESE IMSALUD afectando los objetivos estrategicos institucionales</v>
      </c>
      <c r="AE10" s="65" t="s">
        <v>10</v>
      </c>
      <c r="AF10" s="64">
        <f>O10</f>
        <v>0.6</v>
      </c>
      <c r="AG10" s="65" t="s">
        <v>52</v>
      </c>
      <c r="AH10" s="64">
        <f t="shared" si="2"/>
        <v>0.4</v>
      </c>
      <c r="AI10" s="64">
        <f t="shared" si="3"/>
        <v>0.24</v>
      </c>
      <c r="AJ10" s="185">
        <f>AF11-AI11</f>
        <v>0.216</v>
      </c>
      <c r="AK10" s="186">
        <f>Q10</f>
        <v>0.8</v>
      </c>
      <c r="AL10" s="187" t="str">
        <f>IF(AJ10&lt;=0.2,"Muy Baja",IF((AJ10&gt;0.2)*AND(AJ10&lt;=0.4),"Baja",IF((AJ10&gt;0.4)*AND(AJ10&lt;=0.6),"Media",IF((AJ10&gt;0.6)*AND(AJ10&lt;=0.8),"Alta",IF((AJ10&gt;0.8)*AND(AJ10&lt;=1),"Muy Alta",0)))))</f>
        <v>Baja</v>
      </c>
      <c r="AM10" s="185">
        <f>AJ10</f>
        <v>0.216</v>
      </c>
      <c r="AN10" s="187" t="str">
        <f>IF(AK10&lt;=0.2,"Leve",IF((AK10&gt;0.2)*AND(AK10&lt;=0.4),"Menor",IF((AK10&gt;0.4)*AND(AK10&lt;=0.6),"Moderado",IF((AK10&gt;0.6)*AND(AK10&lt;=0.8),"Mayor",IF((AK10&gt;0.8)*AND(AK10&lt;=1),"Catastrófico",0)))))</f>
        <v>Mayor</v>
      </c>
      <c r="AO10" s="188">
        <f>AK10</f>
        <v>0.8</v>
      </c>
      <c r="AP10" s="189" t="str">
        <f>AL10&amp;AN10</f>
        <v>BajaMayor</v>
      </c>
      <c r="AQ10" s="183" t="str">
        <f>IF(AP10="Muy AltaLeve","Alto",IF(AP10="AltaLeve","Moderado",IF(AP10="MediaLeve","Moderado",IF(AP10="BajaLeve","Bajo",IF(AP10="Muy BajaLeve","Bajo",IF(AP10="Muy AltaMenor","Alto",IF(AP10="AltaMenor","Moderado",IF(AP10="MediaMenor","Moderado",IF(AP10="BajaMenor","Moderado",IF(AP10="Muy BajaMenor","Bajo",IF(AP10="Muy AltaModerado","Alto",IF(AP10="AltaModerado","Alto",IF(AP10="MediaModerado","Moderado",IF(AP10="BajaModerado","Moderado",IF(AP10="Muy BajaModerado","Moderado",IF(AP10="Muy AltaMayor","Alto",IF(AP10="AltaMayor","Alto",IF(AP10="MediaMayor","Alto",IF(AP10="BajaMayor","Alto",IF(AP10="Muy BajaMayor","Alto",IF(AP10="Muy AltaCatastrófico","Extremo",IF(AP10="AltaCatastrófico","Extremo",IF(AP10="MediaCatastrófico","Extremo",IF(AP10="BajaCatastrófico","Extremo",IF(AP10="Muy BajaCatastrófico","Extremo")))))))))))))))))))))))))</f>
        <v>Alto</v>
      </c>
      <c r="AR10" s="163" t="s">
        <v>59</v>
      </c>
      <c r="AS10" s="165" t="s">
        <v>614</v>
      </c>
      <c r="AT10" s="165" t="s">
        <v>708</v>
      </c>
      <c r="AU10" s="175" t="s">
        <v>709</v>
      </c>
      <c r="AV10" s="165" t="s">
        <v>710</v>
      </c>
      <c r="AW10" s="80"/>
      <c r="AX10" s="171">
        <v>46023</v>
      </c>
      <c r="AY10" s="171">
        <v>46387</v>
      </c>
      <c r="AZ10" s="163" t="s">
        <v>289</v>
      </c>
      <c r="BA10" s="179"/>
      <c r="BB10" s="164"/>
    </row>
    <row r="11" spans="1:54" ht="57" x14ac:dyDescent="0.25">
      <c r="A11" s="223"/>
      <c r="B11" s="191"/>
      <c r="C11" s="288"/>
      <c r="D11" s="191"/>
      <c r="E11" s="200"/>
      <c r="F11" s="200"/>
      <c r="G11" s="191"/>
      <c r="H11" s="191"/>
      <c r="I11" s="216"/>
      <c r="J11" s="216"/>
      <c r="K11" s="191"/>
      <c r="L11" s="193"/>
      <c r="M11" s="194"/>
      <c r="N11" s="195"/>
      <c r="O11" s="182"/>
      <c r="P11" s="163"/>
      <c r="Q11" s="182"/>
      <c r="R11" s="182"/>
      <c r="S11" s="183"/>
      <c r="T11" s="66" t="s">
        <v>60</v>
      </c>
      <c r="U11" s="60" t="s">
        <v>471</v>
      </c>
      <c r="V11" s="61" t="s">
        <v>35</v>
      </c>
      <c r="W11" s="62" t="s">
        <v>53</v>
      </c>
      <c r="X11" s="62" t="s">
        <v>54</v>
      </c>
      <c r="Y11" s="63" t="str">
        <f t="shared" si="0"/>
        <v>PreventivoManual</v>
      </c>
      <c r="Z11" s="64">
        <f t="shared" si="1"/>
        <v>0.4</v>
      </c>
      <c r="AA11" s="62" t="s">
        <v>55</v>
      </c>
      <c r="AB11" s="62" t="s">
        <v>56</v>
      </c>
      <c r="AC11" s="62" t="s">
        <v>57</v>
      </c>
      <c r="AD11" s="184"/>
      <c r="AE11" s="65" t="s">
        <v>10</v>
      </c>
      <c r="AF11" s="64">
        <f>AF10-AI10</f>
        <v>0.36</v>
      </c>
      <c r="AG11" s="65" t="s">
        <v>60</v>
      </c>
      <c r="AH11" s="64">
        <f t="shared" si="2"/>
        <v>0.4</v>
      </c>
      <c r="AI11" s="64">
        <f t="shared" si="3"/>
        <v>0.14399999999999999</v>
      </c>
      <c r="AJ11" s="185"/>
      <c r="AK11" s="186"/>
      <c r="AL11" s="187"/>
      <c r="AM11" s="185"/>
      <c r="AN11" s="187"/>
      <c r="AO11" s="188"/>
      <c r="AP11" s="189"/>
      <c r="AQ11" s="190"/>
      <c r="AR11" s="163"/>
      <c r="AS11" s="165"/>
      <c r="AT11" s="165"/>
      <c r="AU11" s="175"/>
      <c r="AV11" s="165"/>
      <c r="AW11" s="80"/>
      <c r="AX11" s="171"/>
      <c r="AY11" s="171"/>
      <c r="AZ11" s="163"/>
      <c r="BA11" s="179"/>
      <c r="BB11" s="164"/>
    </row>
    <row r="12" spans="1:54" ht="42.75" x14ac:dyDescent="0.25">
      <c r="A12" s="223">
        <f t="shared" ref="A12" si="4">A10+1</f>
        <v>3</v>
      </c>
      <c r="B12" s="191" t="s">
        <v>132</v>
      </c>
      <c r="C12" s="288" t="s">
        <v>140</v>
      </c>
      <c r="D12" s="191" t="s">
        <v>159</v>
      </c>
      <c r="E12" s="200" t="s">
        <v>248</v>
      </c>
      <c r="F12" s="200" t="s">
        <v>120</v>
      </c>
      <c r="G12" s="191" t="s">
        <v>254</v>
      </c>
      <c r="H12" s="191" t="s">
        <v>262</v>
      </c>
      <c r="I12" s="216" t="s">
        <v>327</v>
      </c>
      <c r="J12" s="216" t="s">
        <v>1079</v>
      </c>
      <c r="K12" s="191" t="s">
        <v>161</v>
      </c>
      <c r="L12" s="192" t="s">
        <v>265</v>
      </c>
      <c r="M12" s="194" t="s">
        <v>171</v>
      </c>
      <c r="N12" s="195" t="str">
        <f>IF(M12="Máximo_2_Veces_por_Año",$I$468,IF(M12="3_a_24_veces_por_año",$I$469,IF(M12="24_a_500_veces_por_año",$I$470,IF(M12="500_a_5000_veces_por_año",$I$471,IF(M12="mas_de_5000_Veces_por_año",$I$472)))))</f>
        <v>Media</v>
      </c>
      <c r="O12" s="182">
        <f>IF(N12="Muy Baja",$J$468,IF(N12="Baja",$J$469,IF(N12="Media",$J$470,IF(N12="Alta",$J$471,IF(N12="Muy Alta",$J$472)))))</f>
        <v>0.6</v>
      </c>
      <c r="P12" s="163" t="s">
        <v>62</v>
      </c>
      <c r="Q12" s="182">
        <f>IF(P12="Leve",$I$476,IF(P12="Menor",$I$477,IF(P12="Moderado",$I$478,IF(P12="Mayor",$I$479,IF(P12="Catastrófico",$I$480)))))</f>
        <v>0.8</v>
      </c>
      <c r="R12" s="182" t="str">
        <f>N12&amp;P12</f>
        <v>MediaMayor</v>
      </c>
      <c r="S12" s="183" t="str">
        <f>IF(R12="Muy AltaLeve","Alto",IF(R12="AltaLeve","Moderado",IF(R12="MediaLeve","Moderado",IF(R12="BajaLeve","Bajo",IF(R12="Muy BajaLeve","Bajo",IF(R12="Muy AltaMenor","Alto",IF(R12="AltaMenor","Moderado",IF(R12="MediaMenor","Moderado",IF(R12="BajaMenor","Moderado",IF(R12="Muy BajaMenor","Bajo",IF(R12="Muy AltaModerado","Alto",IF(R12="AltaModerado","Alto",IF(R12="MediaModerado","Moderado",IF(R12="BajaModerado","Moderado",IF(R12="Muy BajaModerado","Moderado",IF(R12="Muy AltaMayor","Alto",IF(R12="AltaMayor","Alto",IF(R12="MediaMayor","Alto",IF(R12="BajaMayor","Alto",IF(R12="Muy BajaMayor","Alto",IF(R12="Muy AltaCatastrófico","Extremo",IF(R12="AltaCatastrófico","Extremo",IF(R12="MediaCatastrófico","Extremo",IF(R12="BajaCatastrófico","Extremo",IF(R12="Muy BajaCatastrófico","Extremo")))))))))))))))))))))))))</f>
        <v>Alto</v>
      </c>
      <c r="T12" s="66" t="s">
        <v>52</v>
      </c>
      <c r="U12" s="60" t="s">
        <v>472</v>
      </c>
      <c r="V12" s="61" t="s">
        <v>35</v>
      </c>
      <c r="W12" s="62" t="s">
        <v>53</v>
      </c>
      <c r="X12" s="62" t="s">
        <v>54</v>
      </c>
      <c r="Y12" s="63" t="str">
        <f t="shared" si="0"/>
        <v>PreventivoManual</v>
      </c>
      <c r="Z12" s="64">
        <f t="shared" si="1"/>
        <v>0.4</v>
      </c>
      <c r="AA12" s="62" t="s">
        <v>55</v>
      </c>
      <c r="AB12" s="62" t="s">
        <v>56</v>
      </c>
      <c r="AC12" s="62" t="s">
        <v>57</v>
      </c>
      <c r="AD12" s="184" t="str">
        <f>J12</f>
        <v>Posibilidad de incumplimiento de las acciones establecidas en los planes operativos anuales por procesos de la ESE IMSALUD afectando las metas por proceso.</v>
      </c>
      <c r="AE12" s="65" t="s">
        <v>10</v>
      </c>
      <c r="AF12" s="64">
        <f>O12</f>
        <v>0.6</v>
      </c>
      <c r="AG12" s="65" t="s">
        <v>52</v>
      </c>
      <c r="AH12" s="64">
        <f t="shared" si="2"/>
        <v>0.4</v>
      </c>
      <c r="AI12" s="64">
        <f t="shared" si="3"/>
        <v>0.24</v>
      </c>
      <c r="AJ12" s="185">
        <f>AF13-AI13</f>
        <v>0.216</v>
      </c>
      <c r="AK12" s="186">
        <f>Q12</f>
        <v>0.8</v>
      </c>
      <c r="AL12" s="187" t="str">
        <f>IF(AJ12&lt;=0.2,"Muy Baja",IF((AJ12&gt;0.2)*AND(AJ12&lt;=0.4),"Baja",IF((AJ12&gt;0.4)*AND(AJ12&lt;=0.6),"Media",IF((AJ12&gt;0.6)*AND(AJ12&lt;=0.8),"Alta",IF((AJ12&gt;0.8)*AND(AJ12&lt;=1),"Muy Alta",0)))))</f>
        <v>Baja</v>
      </c>
      <c r="AM12" s="185">
        <f>AJ12</f>
        <v>0.216</v>
      </c>
      <c r="AN12" s="187" t="str">
        <f>IF(AK12&lt;=0.2,"Leve",IF((AK12&gt;0.2)*AND(AK12&lt;=0.4),"Menor",IF((AK12&gt;0.4)*AND(AK12&lt;=0.6),"Moderado",IF((AK12&gt;0.6)*AND(AK12&lt;=0.8),"Mayor",IF((AK12&gt;0.8)*AND(AK12&lt;=1),"Catastrófico",0)))))</f>
        <v>Mayor</v>
      </c>
      <c r="AO12" s="188">
        <f>AK12</f>
        <v>0.8</v>
      </c>
      <c r="AP12" s="189" t="str">
        <f>AL12&amp;AN12</f>
        <v>BajaMayor</v>
      </c>
      <c r="AQ12" s="183" t="str">
        <f>IF(AP12="Muy AltaLeve","Alto",IF(AP12="AltaLeve","Moderado",IF(AP12="MediaLeve","Moderado",IF(AP12="BajaLeve","Bajo",IF(AP12="Muy BajaLeve","Bajo",IF(AP12="Muy AltaMenor","Alto",IF(AP12="AltaMenor","Moderado",IF(AP12="MediaMenor","Moderado",IF(AP12="BajaMenor","Moderado",IF(AP12="Muy BajaMenor","Bajo",IF(AP12="Muy AltaModerado","Alto",IF(AP12="AltaModerado","Alto",IF(AP12="MediaModerado","Moderado",IF(AP12="BajaModerado","Moderado",IF(AP12="Muy BajaModerado","Moderado",IF(AP12="Muy AltaMayor","Alto",IF(AP12="AltaMayor","Alto",IF(AP12="MediaMayor","Alto",IF(AP12="BajaMayor","Alto",IF(AP12="Muy BajaMayor","Alto",IF(AP12="Muy AltaCatastrófico","Extremo",IF(AP12="AltaCatastrófico","Extremo",IF(AP12="MediaCatastrófico","Extremo",IF(AP12="BajaCatastrófico","Extremo",IF(AP12="Muy BajaCatastrófico","Extremo")))))))))))))))))))))))))</f>
        <v>Alto</v>
      </c>
      <c r="AR12" s="163" t="s">
        <v>59</v>
      </c>
      <c r="AS12" s="165" t="s">
        <v>615</v>
      </c>
      <c r="AT12" s="165" t="s">
        <v>708</v>
      </c>
      <c r="AU12" s="175" t="s">
        <v>709</v>
      </c>
      <c r="AV12" s="165" t="s">
        <v>710</v>
      </c>
      <c r="AW12" s="80"/>
      <c r="AX12" s="171">
        <v>46023</v>
      </c>
      <c r="AY12" s="171">
        <v>46387</v>
      </c>
      <c r="AZ12" s="163" t="s">
        <v>289</v>
      </c>
      <c r="BA12" s="179"/>
      <c r="BB12" s="164"/>
    </row>
    <row r="13" spans="1:54" ht="42.75" x14ac:dyDescent="0.25">
      <c r="A13" s="223"/>
      <c r="B13" s="191"/>
      <c r="C13" s="288"/>
      <c r="D13" s="191"/>
      <c r="E13" s="200"/>
      <c r="F13" s="200"/>
      <c r="G13" s="191"/>
      <c r="H13" s="191"/>
      <c r="I13" s="216"/>
      <c r="J13" s="216"/>
      <c r="K13" s="191"/>
      <c r="L13" s="193"/>
      <c r="M13" s="194"/>
      <c r="N13" s="195"/>
      <c r="O13" s="182"/>
      <c r="P13" s="163"/>
      <c r="Q13" s="182"/>
      <c r="R13" s="182"/>
      <c r="S13" s="183"/>
      <c r="T13" s="66" t="s">
        <v>60</v>
      </c>
      <c r="U13" s="60" t="s">
        <v>473</v>
      </c>
      <c r="V13" s="61" t="s">
        <v>35</v>
      </c>
      <c r="W13" s="62" t="s">
        <v>53</v>
      </c>
      <c r="X13" s="62" t="s">
        <v>54</v>
      </c>
      <c r="Y13" s="63" t="str">
        <f t="shared" si="0"/>
        <v>PreventivoManual</v>
      </c>
      <c r="Z13" s="64">
        <f t="shared" si="1"/>
        <v>0.4</v>
      </c>
      <c r="AA13" s="62" t="s">
        <v>55</v>
      </c>
      <c r="AB13" s="62" t="s">
        <v>56</v>
      </c>
      <c r="AC13" s="62" t="s">
        <v>57</v>
      </c>
      <c r="AD13" s="184"/>
      <c r="AE13" s="65" t="s">
        <v>10</v>
      </c>
      <c r="AF13" s="64">
        <f>AF12-AI12</f>
        <v>0.36</v>
      </c>
      <c r="AG13" s="65" t="s">
        <v>60</v>
      </c>
      <c r="AH13" s="64">
        <f t="shared" si="2"/>
        <v>0.4</v>
      </c>
      <c r="AI13" s="64">
        <f t="shared" si="3"/>
        <v>0.14399999999999999</v>
      </c>
      <c r="AJ13" s="185"/>
      <c r="AK13" s="186"/>
      <c r="AL13" s="187"/>
      <c r="AM13" s="185"/>
      <c r="AN13" s="187"/>
      <c r="AO13" s="188"/>
      <c r="AP13" s="189"/>
      <c r="AQ13" s="190"/>
      <c r="AR13" s="163"/>
      <c r="AS13" s="165"/>
      <c r="AT13" s="165"/>
      <c r="AU13" s="175"/>
      <c r="AV13" s="165"/>
      <c r="AW13" s="80"/>
      <c r="AX13" s="171"/>
      <c r="AY13" s="171"/>
      <c r="AZ13" s="163"/>
      <c r="BA13" s="179"/>
      <c r="BB13" s="164"/>
    </row>
    <row r="14" spans="1:54" ht="57" x14ac:dyDescent="0.25">
      <c r="A14" s="223">
        <f t="shared" ref="A14" si="5">A12+1</f>
        <v>4</v>
      </c>
      <c r="B14" s="191" t="s">
        <v>132</v>
      </c>
      <c r="C14" s="288" t="s">
        <v>140</v>
      </c>
      <c r="D14" s="191" t="s">
        <v>159</v>
      </c>
      <c r="E14" s="200" t="s">
        <v>248</v>
      </c>
      <c r="F14" s="200" t="s">
        <v>120</v>
      </c>
      <c r="G14" s="191" t="s">
        <v>139</v>
      </c>
      <c r="H14" s="191" t="s">
        <v>262</v>
      </c>
      <c r="I14" s="216" t="s">
        <v>328</v>
      </c>
      <c r="J14" s="216" t="s">
        <v>1080</v>
      </c>
      <c r="K14" s="191" t="s">
        <v>161</v>
      </c>
      <c r="L14" s="192" t="s">
        <v>265</v>
      </c>
      <c r="M14" s="194" t="s">
        <v>171</v>
      </c>
      <c r="N14" s="195" t="str">
        <f>IF(M14="Máximo_2_Veces_por_Año",$I$468,IF(M14="3_a_24_veces_por_año",$I$469,IF(M14="24_a_500_veces_por_año",$I$470,IF(M14="500_a_5000_veces_por_año",$I$471,IF(M14="mas_de_5000_Veces_por_año",$I$472)))))</f>
        <v>Media</v>
      </c>
      <c r="O14" s="182">
        <f>IF(N14="Muy Baja",$J$468,IF(N14="Baja",$J$469,IF(N14="Media",$J$470,IF(N14="Alta",$J$471,IF(N14="Muy Alta",$J$472)))))</f>
        <v>0.6</v>
      </c>
      <c r="P14" s="163" t="s">
        <v>62</v>
      </c>
      <c r="Q14" s="182">
        <f>IF(P14="Leve",$I$476,IF(P14="Menor",$I$477,IF(P14="Moderado",$I$478,IF(P14="Mayor",$I$479,IF(P14="Catastrófico",$I$480)))))</f>
        <v>0.8</v>
      </c>
      <c r="R14" s="182" t="str">
        <f>N14&amp;P14</f>
        <v>MediaMayor</v>
      </c>
      <c r="S14" s="183" t="str">
        <f>IF(R14="Muy AltaLeve","Alto",IF(R14="AltaLeve","Moderado",IF(R14="MediaLeve","Moderado",IF(R14="BajaLeve","Bajo",IF(R14="Muy BajaLeve","Bajo",IF(R14="Muy AltaMenor","Alto",IF(R14="AltaMenor","Moderado",IF(R14="MediaMenor","Moderado",IF(R14="BajaMenor","Moderado",IF(R14="Muy BajaMenor","Bajo",IF(R14="Muy AltaModerado","Alto",IF(R14="AltaModerado","Alto",IF(R14="MediaModerado","Moderado",IF(R14="BajaModerado","Moderado",IF(R14="Muy BajaModerado","Moderado",IF(R14="Muy AltaMayor","Alto",IF(R14="AltaMayor","Alto",IF(R14="MediaMayor","Alto",IF(R14="BajaMayor","Alto",IF(R14="Muy BajaMayor","Alto",IF(R14="Muy AltaCatastrófico","Extremo",IF(R14="AltaCatastrófico","Extremo",IF(R14="MediaCatastrófico","Extremo",IF(R14="BajaCatastrófico","Extremo",IF(R14="Muy BajaCatastrófico","Extremo")))))))))))))))))))))))))</f>
        <v>Alto</v>
      </c>
      <c r="T14" s="66" t="s">
        <v>52</v>
      </c>
      <c r="U14" s="60" t="s">
        <v>474</v>
      </c>
      <c r="V14" s="61" t="s">
        <v>35</v>
      </c>
      <c r="W14" s="62" t="s">
        <v>53</v>
      </c>
      <c r="X14" s="62" t="s">
        <v>54</v>
      </c>
      <c r="Y14" s="63" t="str">
        <f t="shared" si="0"/>
        <v>PreventivoManual</v>
      </c>
      <c r="Z14" s="64">
        <f t="shared" si="1"/>
        <v>0.4</v>
      </c>
      <c r="AA14" s="62" t="s">
        <v>55</v>
      </c>
      <c r="AB14" s="62" t="s">
        <v>56</v>
      </c>
      <c r="AC14" s="62" t="s">
        <v>57</v>
      </c>
      <c r="AD14" s="184" t="str">
        <f>J14</f>
        <v>Posibilidad de incumplimiento de las acciones establecidas en las políticas institucionales de la ESE IMSALUD (MIPG - Asistenciales)  afectando la implementación de los lineamientos institucionales y su plataforma estrategica.</v>
      </c>
      <c r="AE14" s="65" t="s">
        <v>10</v>
      </c>
      <c r="AF14" s="64">
        <f>O14</f>
        <v>0.6</v>
      </c>
      <c r="AG14" s="65" t="s">
        <v>52</v>
      </c>
      <c r="AH14" s="64">
        <f t="shared" si="2"/>
        <v>0.4</v>
      </c>
      <c r="AI14" s="64">
        <f t="shared" si="3"/>
        <v>0.24</v>
      </c>
      <c r="AJ14" s="185">
        <f>AF15-AI15</f>
        <v>0.216</v>
      </c>
      <c r="AK14" s="186">
        <f>Q14</f>
        <v>0.8</v>
      </c>
      <c r="AL14" s="187" t="str">
        <f>IF(AJ14&lt;=0.2,"Muy Baja",IF((AJ14&gt;0.2)*AND(AJ14&lt;=0.4),"Baja",IF((AJ14&gt;0.4)*AND(AJ14&lt;=0.6),"Media",IF((AJ14&gt;0.6)*AND(AJ14&lt;=0.8),"Alta",IF((AJ14&gt;0.8)*AND(AJ14&lt;=1),"Muy Alta",0)))))</f>
        <v>Baja</v>
      </c>
      <c r="AM14" s="185">
        <f>AJ14</f>
        <v>0.216</v>
      </c>
      <c r="AN14" s="187" t="str">
        <f>IF(AK14&lt;=0.2,"Leve",IF((AK14&gt;0.2)*AND(AK14&lt;=0.4),"Menor",IF((AK14&gt;0.4)*AND(AK14&lt;=0.6),"Moderado",IF((AK14&gt;0.6)*AND(AK14&lt;=0.8),"Mayor",IF((AK14&gt;0.8)*AND(AK14&lt;=1),"Catastrófico",0)))))</f>
        <v>Mayor</v>
      </c>
      <c r="AO14" s="188">
        <f>AK14</f>
        <v>0.8</v>
      </c>
      <c r="AP14" s="189" t="str">
        <f>AL14&amp;AN14</f>
        <v>BajaMayor</v>
      </c>
      <c r="AQ14" s="183" t="str">
        <f>IF(AP14="Muy AltaLeve","Alto",IF(AP14="AltaLeve","Moderado",IF(AP14="MediaLeve","Moderado",IF(AP14="BajaLeve","Bajo",IF(AP14="Muy BajaLeve","Bajo",IF(AP14="Muy AltaMenor","Alto",IF(AP14="AltaMenor","Moderado",IF(AP14="MediaMenor","Moderado",IF(AP14="BajaMenor","Moderado",IF(AP14="Muy BajaMenor","Bajo",IF(AP14="Muy AltaModerado","Alto",IF(AP14="AltaModerado","Alto",IF(AP14="MediaModerado","Moderado",IF(AP14="BajaModerado","Moderado",IF(AP14="Muy BajaModerado","Moderado",IF(AP14="Muy AltaMayor","Alto",IF(AP14="AltaMayor","Alto",IF(AP14="MediaMayor","Alto",IF(AP14="BajaMayor","Alto",IF(AP14="Muy BajaMayor","Alto",IF(AP14="Muy AltaCatastrófico","Extremo",IF(AP14="AltaCatastrófico","Extremo",IF(AP14="MediaCatastrófico","Extremo",IF(AP14="BajaCatastrófico","Extremo",IF(AP14="Muy BajaCatastrófico","Extremo")))))))))))))))))))))))))</f>
        <v>Alto</v>
      </c>
      <c r="AR14" s="163" t="s">
        <v>59</v>
      </c>
      <c r="AS14" s="165" t="s">
        <v>616</v>
      </c>
      <c r="AT14" s="165" t="s">
        <v>708</v>
      </c>
      <c r="AU14" s="175" t="s">
        <v>709</v>
      </c>
      <c r="AV14" s="165" t="s">
        <v>710</v>
      </c>
      <c r="AW14" s="80"/>
      <c r="AX14" s="171">
        <v>46023</v>
      </c>
      <c r="AY14" s="171">
        <v>46387</v>
      </c>
      <c r="AZ14" s="163" t="s">
        <v>289</v>
      </c>
      <c r="BA14" s="179"/>
      <c r="BB14" s="164"/>
    </row>
    <row r="15" spans="1:54" ht="57" x14ac:dyDescent="0.25">
      <c r="A15" s="223"/>
      <c r="B15" s="191"/>
      <c r="C15" s="288"/>
      <c r="D15" s="191"/>
      <c r="E15" s="200"/>
      <c r="F15" s="200"/>
      <c r="G15" s="191"/>
      <c r="H15" s="191"/>
      <c r="I15" s="216"/>
      <c r="J15" s="216"/>
      <c r="K15" s="191"/>
      <c r="L15" s="193"/>
      <c r="M15" s="194"/>
      <c r="N15" s="195"/>
      <c r="O15" s="182"/>
      <c r="P15" s="163"/>
      <c r="Q15" s="182"/>
      <c r="R15" s="182"/>
      <c r="S15" s="183"/>
      <c r="T15" s="66" t="s">
        <v>60</v>
      </c>
      <c r="U15" s="60" t="s">
        <v>475</v>
      </c>
      <c r="V15" s="61" t="s">
        <v>35</v>
      </c>
      <c r="W15" s="62" t="s">
        <v>53</v>
      </c>
      <c r="X15" s="62" t="s">
        <v>54</v>
      </c>
      <c r="Y15" s="63" t="str">
        <f t="shared" si="0"/>
        <v>PreventivoManual</v>
      </c>
      <c r="Z15" s="64">
        <f t="shared" si="1"/>
        <v>0.4</v>
      </c>
      <c r="AA15" s="62" t="s">
        <v>55</v>
      </c>
      <c r="AB15" s="62" t="s">
        <v>56</v>
      </c>
      <c r="AC15" s="62" t="s">
        <v>57</v>
      </c>
      <c r="AD15" s="184"/>
      <c r="AE15" s="65" t="s">
        <v>10</v>
      </c>
      <c r="AF15" s="64">
        <f>AF14-AI14</f>
        <v>0.36</v>
      </c>
      <c r="AG15" s="65" t="s">
        <v>60</v>
      </c>
      <c r="AH15" s="64">
        <f t="shared" si="2"/>
        <v>0.4</v>
      </c>
      <c r="AI15" s="64">
        <f t="shared" si="3"/>
        <v>0.14399999999999999</v>
      </c>
      <c r="AJ15" s="185"/>
      <c r="AK15" s="186"/>
      <c r="AL15" s="187"/>
      <c r="AM15" s="185"/>
      <c r="AN15" s="187"/>
      <c r="AO15" s="188"/>
      <c r="AP15" s="189"/>
      <c r="AQ15" s="190"/>
      <c r="AR15" s="163"/>
      <c r="AS15" s="165"/>
      <c r="AT15" s="165"/>
      <c r="AU15" s="175"/>
      <c r="AV15" s="165"/>
      <c r="AW15" s="80"/>
      <c r="AX15" s="171"/>
      <c r="AY15" s="171"/>
      <c r="AZ15" s="163"/>
      <c r="BA15" s="179"/>
      <c r="BB15" s="164"/>
    </row>
    <row r="16" spans="1:54" ht="42.75" x14ac:dyDescent="0.25">
      <c r="A16" s="223">
        <f t="shared" ref="A16" si="6">A14+1</f>
        <v>5</v>
      </c>
      <c r="B16" s="191" t="s">
        <v>132</v>
      </c>
      <c r="C16" s="288" t="s">
        <v>140</v>
      </c>
      <c r="D16" s="191" t="s">
        <v>159</v>
      </c>
      <c r="E16" s="200" t="s">
        <v>248</v>
      </c>
      <c r="F16" s="200" t="s">
        <v>120</v>
      </c>
      <c r="G16" s="191" t="s">
        <v>139</v>
      </c>
      <c r="H16" s="191" t="s">
        <v>262</v>
      </c>
      <c r="I16" s="216" t="s">
        <v>329</v>
      </c>
      <c r="J16" s="216" t="s">
        <v>1081</v>
      </c>
      <c r="K16" s="191" t="s">
        <v>161</v>
      </c>
      <c r="L16" s="192" t="s">
        <v>265</v>
      </c>
      <c r="M16" s="194" t="s">
        <v>165</v>
      </c>
      <c r="N16" s="195" t="str">
        <f>IF(M16="Máximo_2_Veces_por_Año",$I$468,IF(M16="3_a_24_veces_por_año",$I$469,IF(M16="24_a_500_veces_por_año",$I$470,IF(M16="500_a_5000_veces_por_año",$I$471,IF(M16="mas_de_5000_Veces_por_año",$I$472)))))</f>
        <v>Baja</v>
      </c>
      <c r="O16" s="182">
        <f>IF(N16="Muy Baja",$J$468,IF(N16="Baja",$J$469,IF(N16="Media",$J$470,IF(N16="Alta",$J$471,IF(N16="Muy Alta",$J$472)))))</f>
        <v>0.4</v>
      </c>
      <c r="P16" s="163" t="s">
        <v>62</v>
      </c>
      <c r="Q16" s="182">
        <f>IF(P16="Leve",$I$476,IF(P16="Menor",$I$477,IF(P16="Moderado",$I$478,IF(P16="Mayor",$I$479,IF(P16="Catastrófico",$I$480)))))</f>
        <v>0.8</v>
      </c>
      <c r="R16" s="182" t="str">
        <f>N16&amp;P16</f>
        <v>BajaMayor</v>
      </c>
      <c r="S16" s="183" t="str">
        <f>IF(R16="Muy AltaLeve","Alto",IF(R16="AltaLeve","Moderado",IF(R16="MediaLeve","Moderado",IF(R16="BajaLeve","Bajo",IF(R16="Muy BajaLeve","Bajo",IF(R16="Muy AltaMenor","Alto",IF(R16="AltaMenor","Moderado",IF(R16="MediaMenor","Moderado",IF(R16="BajaMenor","Moderado",IF(R16="Muy BajaMenor","Bajo",IF(R16="Muy AltaModerado","Alto",IF(R16="AltaModerado","Alto",IF(R16="MediaModerado","Moderado",IF(R16="BajaModerado","Moderado",IF(R16="Muy BajaModerado","Moderado",IF(R16="Muy AltaMayor","Alto",IF(R16="AltaMayor","Alto",IF(R16="MediaMayor","Alto",IF(R16="BajaMayor","Alto",IF(R16="Muy BajaMayor","Alto",IF(R16="Muy AltaCatastrófico","Extremo",IF(R16="AltaCatastrófico","Extremo",IF(R16="MediaCatastrófico","Extremo",IF(R16="BajaCatastrófico","Extremo",IF(R16="Muy BajaCatastrófico","Extremo")))))))))))))))))))))))))</f>
        <v>Alto</v>
      </c>
      <c r="T16" s="66" t="s">
        <v>52</v>
      </c>
      <c r="U16" s="60" t="s">
        <v>476</v>
      </c>
      <c r="V16" s="61" t="s">
        <v>35</v>
      </c>
      <c r="W16" s="62" t="s">
        <v>53</v>
      </c>
      <c r="X16" s="62" t="s">
        <v>54</v>
      </c>
      <c r="Y16" s="63" t="str">
        <f t="shared" si="0"/>
        <v>PreventivoManual</v>
      </c>
      <c r="Z16" s="64">
        <f t="shared" si="1"/>
        <v>0.4</v>
      </c>
      <c r="AA16" s="62" t="s">
        <v>55</v>
      </c>
      <c r="AB16" s="62" t="s">
        <v>56</v>
      </c>
      <c r="AC16" s="62" t="s">
        <v>57</v>
      </c>
      <c r="AD16" s="184" t="str">
        <f>J16</f>
        <v>Posibilidad de que no se cumpla con el proceso de rendición de cuentas de ESE IMSALUD (Rdc) afectando el flujo de información de acceso público mediante canales y mecanismos institucionales.</v>
      </c>
      <c r="AE16" s="65" t="s">
        <v>10</v>
      </c>
      <c r="AF16" s="64">
        <f>O16</f>
        <v>0.4</v>
      </c>
      <c r="AG16" s="65" t="s">
        <v>52</v>
      </c>
      <c r="AH16" s="64">
        <f t="shared" si="2"/>
        <v>0.4</v>
      </c>
      <c r="AI16" s="64">
        <f t="shared" si="3"/>
        <v>0.16000000000000003</v>
      </c>
      <c r="AJ16" s="185">
        <f>AF17-AI17</f>
        <v>0.14399999999999999</v>
      </c>
      <c r="AK16" s="186">
        <f>Q16</f>
        <v>0.8</v>
      </c>
      <c r="AL16" s="187" t="str">
        <f>IF(AJ16&lt;=0.2,"Muy Baja",IF((AJ16&gt;0.2)*AND(AJ16&lt;=0.4),"Baja",IF((AJ16&gt;0.4)*AND(AJ16&lt;=0.6),"Media",IF((AJ16&gt;0.6)*AND(AJ16&lt;=0.8),"Alta",IF((AJ16&gt;0.8)*AND(AJ16&lt;=1),"Muy Alta",0)))))</f>
        <v>Muy Baja</v>
      </c>
      <c r="AM16" s="185">
        <f>AJ16</f>
        <v>0.14399999999999999</v>
      </c>
      <c r="AN16" s="187" t="str">
        <f>IF(AK16&lt;=0.2,"Leve",IF((AK16&gt;0.2)*AND(AK16&lt;=0.4),"Menor",IF((AK16&gt;0.4)*AND(AK16&lt;=0.6),"Moderado",IF((AK16&gt;0.6)*AND(AK16&lt;=0.8),"Mayor",IF((AK16&gt;0.8)*AND(AK16&lt;=1),"Catastrófico",0)))))</f>
        <v>Mayor</v>
      </c>
      <c r="AO16" s="188">
        <f>AK16</f>
        <v>0.8</v>
      </c>
      <c r="AP16" s="189" t="str">
        <f>AL16&amp;AN16</f>
        <v>Muy BajaMayor</v>
      </c>
      <c r="AQ16" s="183" t="str">
        <f>IF(AP16="Muy AltaLeve","Alto",IF(AP16="AltaLeve","Moderado",IF(AP16="MediaLeve","Moderado",IF(AP16="BajaLeve","Bajo",IF(AP16="Muy BajaLeve","Bajo",IF(AP16="Muy AltaMenor","Alto",IF(AP16="AltaMenor","Moderado",IF(AP16="MediaMenor","Moderado",IF(AP16="BajaMenor","Moderado",IF(AP16="Muy BajaMenor","Bajo",IF(AP16="Muy AltaModerado","Alto",IF(AP16="AltaModerado","Alto",IF(AP16="MediaModerado","Moderado",IF(AP16="BajaModerado","Moderado",IF(AP16="Muy BajaModerado","Moderado",IF(AP16="Muy AltaMayor","Alto",IF(AP16="AltaMayor","Alto",IF(AP16="MediaMayor","Alto",IF(AP16="BajaMayor","Alto",IF(AP16="Muy BajaMayor","Alto",IF(AP16="Muy AltaCatastrófico","Extremo",IF(AP16="AltaCatastrófico","Extremo",IF(AP16="MediaCatastrófico","Extremo",IF(AP16="BajaCatastrófico","Extremo",IF(AP16="Muy BajaCatastrófico","Extremo")))))))))))))))))))))))))</f>
        <v>Alto</v>
      </c>
      <c r="AR16" s="163" t="s">
        <v>59</v>
      </c>
      <c r="AS16" s="165" t="s">
        <v>617</v>
      </c>
      <c r="AT16" s="165" t="s">
        <v>711</v>
      </c>
      <c r="AU16" s="175" t="s">
        <v>709</v>
      </c>
      <c r="AV16" s="165" t="s">
        <v>710</v>
      </c>
      <c r="AW16" s="80"/>
      <c r="AX16" s="171">
        <v>46023</v>
      </c>
      <c r="AY16" s="171">
        <v>46387</v>
      </c>
      <c r="AZ16" s="163" t="s">
        <v>292</v>
      </c>
      <c r="BA16" s="179"/>
      <c r="BB16" s="164"/>
    </row>
    <row r="17" spans="1:54" ht="42.75" x14ac:dyDescent="0.25">
      <c r="A17" s="223"/>
      <c r="B17" s="191"/>
      <c r="C17" s="288"/>
      <c r="D17" s="191"/>
      <c r="E17" s="200"/>
      <c r="F17" s="200"/>
      <c r="G17" s="191"/>
      <c r="H17" s="191"/>
      <c r="I17" s="216"/>
      <c r="J17" s="216"/>
      <c r="K17" s="191"/>
      <c r="L17" s="193"/>
      <c r="M17" s="194"/>
      <c r="N17" s="195"/>
      <c r="O17" s="182"/>
      <c r="P17" s="163"/>
      <c r="Q17" s="182"/>
      <c r="R17" s="182"/>
      <c r="S17" s="183"/>
      <c r="T17" s="66" t="s">
        <v>60</v>
      </c>
      <c r="U17" s="60" t="s">
        <v>477</v>
      </c>
      <c r="V17" s="61" t="s">
        <v>35</v>
      </c>
      <c r="W17" s="62" t="s">
        <v>53</v>
      </c>
      <c r="X17" s="62" t="s">
        <v>54</v>
      </c>
      <c r="Y17" s="63" t="str">
        <f t="shared" si="0"/>
        <v>PreventivoManual</v>
      </c>
      <c r="Z17" s="64">
        <f t="shared" si="1"/>
        <v>0.4</v>
      </c>
      <c r="AA17" s="62" t="s">
        <v>55</v>
      </c>
      <c r="AB17" s="62" t="s">
        <v>56</v>
      </c>
      <c r="AC17" s="62" t="s">
        <v>57</v>
      </c>
      <c r="AD17" s="184"/>
      <c r="AE17" s="65" t="s">
        <v>10</v>
      </c>
      <c r="AF17" s="64">
        <f>AF16-AI16</f>
        <v>0.24</v>
      </c>
      <c r="AG17" s="65" t="s">
        <v>60</v>
      </c>
      <c r="AH17" s="64">
        <f t="shared" si="2"/>
        <v>0.4</v>
      </c>
      <c r="AI17" s="64">
        <f t="shared" si="3"/>
        <v>9.6000000000000002E-2</v>
      </c>
      <c r="AJ17" s="185"/>
      <c r="AK17" s="186"/>
      <c r="AL17" s="187"/>
      <c r="AM17" s="185"/>
      <c r="AN17" s="187"/>
      <c r="AO17" s="188"/>
      <c r="AP17" s="189"/>
      <c r="AQ17" s="190"/>
      <c r="AR17" s="163"/>
      <c r="AS17" s="165"/>
      <c r="AT17" s="165"/>
      <c r="AU17" s="175"/>
      <c r="AV17" s="165"/>
      <c r="AW17" s="80"/>
      <c r="AX17" s="171"/>
      <c r="AY17" s="171"/>
      <c r="AZ17" s="163"/>
      <c r="BA17" s="179"/>
      <c r="BB17" s="164"/>
    </row>
    <row r="18" spans="1:54" ht="42.75" x14ac:dyDescent="0.25">
      <c r="A18" s="223">
        <f t="shared" ref="A18" si="7">A16+1</f>
        <v>6</v>
      </c>
      <c r="B18" s="191" t="s">
        <v>132</v>
      </c>
      <c r="C18" s="288" t="s">
        <v>140</v>
      </c>
      <c r="D18" s="191" t="s">
        <v>164</v>
      </c>
      <c r="E18" s="200" t="s">
        <v>220</v>
      </c>
      <c r="F18" s="200" t="s">
        <v>305</v>
      </c>
      <c r="G18" s="191" t="s">
        <v>254</v>
      </c>
      <c r="H18" s="191" t="s">
        <v>262</v>
      </c>
      <c r="I18" s="216" t="s">
        <v>330</v>
      </c>
      <c r="J18" s="216" t="s">
        <v>331</v>
      </c>
      <c r="K18" s="191" t="s">
        <v>161</v>
      </c>
      <c r="L18" s="192" t="s">
        <v>265</v>
      </c>
      <c r="M18" s="194" t="s">
        <v>165</v>
      </c>
      <c r="N18" s="195" t="str">
        <f>IF(M18="Máximo_2_Veces_por_Año",$I$468,IF(M18="3_a_24_veces_por_año",$I$469,IF(M18="24_a_500_veces_por_año",$I$470,IF(M18="500_a_5000_veces_por_año",$I$471,IF(M18="mas_de_5000_Veces_por_año",$I$472)))))</f>
        <v>Baja</v>
      </c>
      <c r="O18" s="182">
        <f>IF(N18="Muy Baja",$J$468,IF(N18="Baja",$J$469,IF(N18="Media",$J$470,IF(N18="Alta",$J$471,IF(N18="Muy Alta",$J$472)))))</f>
        <v>0.4</v>
      </c>
      <c r="P18" s="163" t="s">
        <v>131</v>
      </c>
      <c r="Q18" s="182">
        <f>IF(P18="Leve",$I$476,IF(P18="Menor",$I$477,IF(P18="Moderado",$I$478,IF(P18="Mayor",$I$479,IF(P18="Catastrófico",$I$480)))))</f>
        <v>1</v>
      </c>
      <c r="R18" s="182" t="str">
        <f>N18&amp;P18</f>
        <v>BajaCatastrófico</v>
      </c>
      <c r="S18" s="183" t="str">
        <f>IF(R18="Muy AltaLeve","Alto",IF(R18="AltaLeve","Moderado",IF(R18="MediaLeve","Moderado",IF(R18="BajaLeve","Bajo",IF(R18="Muy BajaLeve","Bajo",IF(R18="Muy AltaMenor","Alto",IF(R18="AltaMenor","Moderado",IF(R18="MediaMenor","Moderado",IF(R18="BajaMenor","Moderado",IF(R18="Muy BajaMenor","Bajo",IF(R18="Muy AltaModerado","Alto",IF(R18="AltaModerado","Alto",IF(R18="MediaModerado","Moderado",IF(R18="BajaModerado","Moderado",IF(R18="Muy BajaModerado","Moderado",IF(R18="Muy AltaMayor","Alto",IF(R18="AltaMayor","Alto",IF(R18="MediaMayor","Alto",IF(R18="BajaMayor","Alto",IF(R18="Muy BajaMayor","Alto",IF(R18="Muy AltaCatastrófico","Extremo",IF(R18="AltaCatastrófico","Extremo",IF(R18="MediaCatastrófico","Extremo",IF(R18="BajaCatastrófico","Extremo",IF(R18="Muy BajaCatastrófico","Extremo")))))))))))))))))))))))))</f>
        <v>Extremo</v>
      </c>
      <c r="T18" s="66" t="s">
        <v>52</v>
      </c>
      <c r="U18" s="60" t="s">
        <v>478</v>
      </c>
      <c r="V18" s="61" t="s">
        <v>35</v>
      </c>
      <c r="W18" s="62" t="s">
        <v>53</v>
      </c>
      <c r="X18" s="62" t="s">
        <v>54</v>
      </c>
      <c r="Y18" s="63" t="str">
        <f t="shared" si="0"/>
        <v>PreventivoManual</v>
      </c>
      <c r="Z18" s="64">
        <f t="shared" si="1"/>
        <v>0.4</v>
      </c>
      <c r="AA18" s="62" t="s">
        <v>55</v>
      </c>
      <c r="AB18" s="62" t="s">
        <v>56</v>
      </c>
      <c r="AC18" s="62" t="s">
        <v>57</v>
      </c>
      <c r="AD18" s="184" t="str">
        <f>J18</f>
        <v>Posibilidad de incumplimiento de los requisitos jurídicos, financieros y técnicos de los proyectos a estructurar por la ESE IMSALUD.</v>
      </c>
      <c r="AE18" s="65" t="s">
        <v>10</v>
      </c>
      <c r="AF18" s="64">
        <f>O18</f>
        <v>0.4</v>
      </c>
      <c r="AG18" s="65" t="s">
        <v>52</v>
      </c>
      <c r="AH18" s="64">
        <f t="shared" si="2"/>
        <v>0.4</v>
      </c>
      <c r="AI18" s="64">
        <f t="shared" si="3"/>
        <v>0.16000000000000003</v>
      </c>
      <c r="AJ18" s="185">
        <f>AF19-AI19</f>
        <v>0.14399999999999999</v>
      </c>
      <c r="AK18" s="186">
        <f>Q18</f>
        <v>1</v>
      </c>
      <c r="AL18" s="187" t="str">
        <f>IF(AJ18&lt;=0.2,"Muy Baja",IF((AJ18&gt;0.2)*AND(AJ18&lt;=0.4),"Baja",IF((AJ18&gt;0.4)*AND(AJ18&lt;=0.6),"Media",IF((AJ18&gt;0.6)*AND(AJ18&lt;=0.8),"Alta",IF((AJ18&gt;0.8)*AND(AJ18&lt;=1),"Muy Alta",0)))))</f>
        <v>Muy Baja</v>
      </c>
      <c r="AM18" s="185">
        <f>AJ18</f>
        <v>0.14399999999999999</v>
      </c>
      <c r="AN18" s="187" t="str">
        <f>IF(AK18&lt;=0.2,"Leve",IF((AK18&gt;0.2)*AND(AK18&lt;=0.4),"Menor",IF((AK18&gt;0.4)*AND(AK18&lt;=0.6),"Moderado",IF((AK18&gt;0.6)*AND(AK18&lt;=0.8),"Mayor",IF((AK18&gt;0.8)*AND(AK18&lt;=1),"Catastrófico",0)))))</f>
        <v>Catastrófico</v>
      </c>
      <c r="AO18" s="188">
        <f>AK18</f>
        <v>1</v>
      </c>
      <c r="AP18" s="189" t="str">
        <f>AL18&amp;AN18</f>
        <v>Muy BajaCatastrófico</v>
      </c>
      <c r="AQ18" s="183" t="str">
        <f>IF(AP18="Muy AltaLeve","Alto",IF(AP18="AltaLeve","Moderado",IF(AP18="MediaLeve","Moderado",IF(AP18="BajaLeve","Bajo",IF(AP18="Muy BajaLeve","Bajo",IF(AP18="Muy AltaMenor","Alto",IF(AP18="AltaMenor","Moderado",IF(AP18="MediaMenor","Moderado",IF(AP18="BajaMenor","Moderado",IF(AP18="Muy BajaMenor","Bajo",IF(AP18="Muy AltaModerado","Alto",IF(AP18="AltaModerado","Alto",IF(AP18="MediaModerado","Moderado",IF(AP18="BajaModerado","Moderado",IF(AP18="Muy BajaModerado","Moderado",IF(AP18="Muy AltaMayor","Alto",IF(AP18="AltaMayor","Alto",IF(AP18="MediaMayor","Alto",IF(AP18="BajaMayor","Alto",IF(AP18="Muy BajaMayor","Alto",IF(AP18="Muy AltaCatastrófico","Extremo",IF(AP18="AltaCatastrófico","Extremo",IF(AP18="MediaCatastrófico","Extremo",IF(AP18="BajaCatastrófico","Extremo",IF(AP18="Muy BajaCatastrófico","Extremo")))))))))))))))))))))))))</f>
        <v>Extremo</v>
      </c>
      <c r="AR18" s="163" t="s">
        <v>59</v>
      </c>
      <c r="AS18" s="165" t="s">
        <v>618</v>
      </c>
      <c r="AT18" s="165" t="s">
        <v>712</v>
      </c>
      <c r="AU18" s="175" t="s">
        <v>709</v>
      </c>
      <c r="AV18" s="165" t="s">
        <v>710</v>
      </c>
      <c r="AW18" s="80"/>
      <c r="AX18" s="171">
        <v>46023</v>
      </c>
      <c r="AY18" s="171">
        <v>46387</v>
      </c>
      <c r="AZ18" s="163" t="s">
        <v>291</v>
      </c>
      <c r="BA18" s="179"/>
      <c r="BB18" s="164"/>
    </row>
    <row r="19" spans="1:54" ht="42.75" x14ac:dyDescent="0.25">
      <c r="A19" s="223"/>
      <c r="B19" s="191"/>
      <c r="C19" s="288"/>
      <c r="D19" s="191"/>
      <c r="E19" s="200"/>
      <c r="F19" s="200"/>
      <c r="G19" s="191"/>
      <c r="H19" s="191"/>
      <c r="I19" s="216"/>
      <c r="J19" s="216"/>
      <c r="K19" s="191"/>
      <c r="L19" s="193"/>
      <c r="M19" s="194"/>
      <c r="N19" s="195"/>
      <c r="O19" s="182"/>
      <c r="P19" s="163"/>
      <c r="Q19" s="182"/>
      <c r="R19" s="182"/>
      <c r="S19" s="183"/>
      <c r="T19" s="66" t="s">
        <v>60</v>
      </c>
      <c r="U19" s="60" t="s">
        <v>479</v>
      </c>
      <c r="V19" s="61" t="s">
        <v>35</v>
      </c>
      <c r="W19" s="62" t="s">
        <v>53</v>
      </c>
      <c r="X19" s="62" t="s">
        <v>54</v>
      </c>
      <c r="Y19" s="63" t="str">
        <f t="shared" si="0"/>
        <v>PreventivoManual</v>
      </c>
      <c r="Z19" s="64">
        <f t="shared" si="1"/>
        <v>0.4</v>
      </c>
      <c r="AA19" s="62" t="s">
        <v>55</v>
      </c>
      <c r="AB19" s="62" t="s">
        <v>56</v>
      </c>
      <c r="AC19" s="62" t="s">
        <v>57</v>
      </c>
      <c r="AD19" s="184"/>
      <c r="AE19" s="65" t="s">
        <v>10</v>
      </c>
      <c r="AF19" s="64">
        <f>AF18-AI18</f>
        <v>0.24</v>
      </c>
      <c r="AG19" s="65" t="s">
        <v>60</v>
      </c>
      <c r="AH19" s="64">
        <f t="shared" si="2"/>
        <v>0.4</v>
      </c>
      <c r="AI19" s="64">
        <f t="shared" si="3"/>
        <v>9.6000000000000002E-2</v>
      </c>
      <c r="AJ19" s="185"/>
      <c r="AK19" s="186"/>
      <c r="AL19" s="187"/>
      <c r="AM19" s="185"/>
      <c r="AN19" s="187"/>
      <c r="AO19" s="188"/>
      <c r="AP19" s="189"/>
      <c r="AQ19" s="190"/>
      <c r="AR19" s="163"/>
      <c r="AS19" s="165"/>
      <c r="AT19" s="165"/>
      <c r="AU19" s="175"/>
      <c r="AV19" s="165"/>
      <c r="AW19" s="80"/>
      <c r="AX19" s="171"/>
      <c r="AY19" s="171"/>
      <c r="AZ19" s="163"/>
      <c r="BA19" s="179"/>
      <c r="BB19" s="164"/>
    </row>
    <row r="20" spans="1:54" ht="42.75" x14ac:dyDescent="0.25">
      <c r="A20" s="223">
        <f t="shared" ref="A20" si="8">A18+1</f>
        <v>7</v>
      </c>
      <c r="B20" s="191" t="s">
        <v>132</v>
      </c>
      <c r="C20" s="288" t="s">
        <v>140</v>
      </c>
      <c r="D20" s="191" t="s">
        <v>164</v>
      </c>
      <c r="E20" s="200" t="s">
        <v>220</v>
      </c>
      <c r="F20" s="200" t="s">
        <v>305</v>
      </c>
      <c r="G20" s="191" t="s">
        <v>254</v>
      </c>
      <c r="H20" s="191" t="s">
        <v>262</v>
      </c>
      <c r="I20" s="216" t="s">
        <v>332</v>
      </c>
      <c r="J20" s="216" t="s">
        <v>333</v>
      </c>
      <c r="K20" s="191" t="s">
        <v>161</v>
      </c>
      <c r="L20" s="192" t="s">
        <v>265</v>
      </c>
      <c r="M20" s="194" t="s">
        <v>165</v>
      </c>
      <c r="N20" s="195" t="str">
        <f>IF(M20="Máximo_2_Veces_por_Año",$I$468,IF(M20="3_a_24_veces_por_año",$I$469,IF(M20="24_a_500_veces_por_año",$I$470,IF(M20="500_a_5000_veces_por_año",$I$471,IF(M20="mas_de_5000_Veces_por_año",$I$472)))))</f>
        <v>Baja</v>
      </c>
      <c r="O20" s="182">
        <f>IF(N20="Muy Baja",$J$468,IF(N20="Baja",$J$469,IF(N20="Media",$J$470,IF(N20="Alta",$J$471,IF(N20="Muy Alta",$J$472)))))</f>
        <v>0.4</v>
      </c>
      <c r="P20" s="163" t="s">
        <v>131</v>
      </c>
      <c r="Q20" s="182">
        <f>IF(P20="Leve",$I$476,IF(P20="Menor",$I$477,IF(P20="Moderado",$I$478,IF(P20="Mayor",$I$479,IF(P20="Catastrófico",$I$480)))))</f>
        <v>1</v>
      </c>
      <c r="R20" s="182" t="str">
        <f>N20&amp;P20</f>
        <v>BajaCatastrófico</v>
      </c>
      <c r="S20" s="183" t="str">
        <f>IF(R20="Muy AltaLeve","Alto",IF(R20="AltaLeve","Moderado",IF(R20="MediaLeve","Moderado",IF(R20="BajaLeve","Bajo",IF(R20="Muy BajaLeve","Bajo",IF(R20="Muy AltaMenor","Alto",IF(R20="AltaMenor","Moderado",IF(R20="MediaMenor","Moderado",IF(R20="BajaMenor","Moderado",IF(R20="Muy BajaMenor","Bajo",IF(R20="Muy AltaModerado","Alto",IF(R20="AltaModerado","Alto",IF(R20="MediaModerado","Moderado",IF(R20="BajaModerado","Moderado",IF(R20="Muy BajaModerado","Moderado",IF(R20="Muy AltaMayor","Alto",IF(R20="AltaMayor","Alto",IF(R20="MediaMayor","Alto",IF(R20="BajaMayor","Alto",IF(R20="Muy BajaMayor","Alto",IF(R20="Muy AltaCatastrófico","Extremo",IF(R20="AltaCatastrófico","Extremo",IF(R20="MediaCatastrófico","Extremo",IF(R20="BajaCatastrófico","Extremo",IF(R20="Muy BajaCatastrófico","Extremo")))))))))))))))))))))))))</f>
        <v>Extremo</v>
      </c>
      <c r="T20" s="66" t="s">
        <v>52</v>
      </c>
      <c r="U20" s="60" t="s">
        <v>480</v>
      </c>
      <c r="V20" s="61" t="s">
        <v>35</v>
      </c>
      <c r="W20" s="62" t="s">
        <v>53</v>
      </c>
      <c r="X20" s="62" t="s">
        <v>54</v>
      </c>
      <c r="Y20" s="63" t="str">
        <f t="shared" si="0"/>
        <v>PreventivoManual</v>
      </c>
      <c r="Z20" s="64">
        <f t="shared" si="1"/>
        <v>0.4</v>
      </c>
      <c r="AA20" s="62" t="s">
        <v>55</v>
      </c>
      <c r="AB20" s="62" t="s">
        <v>56</v>
      </c>
      <c r="AC20" s="62" t="s">
        <v>57</v>
      </c>
      <c r="AD20" s="184" t="str">
        <f>J20</f>
        <v>Posibilidad de incumplimiento de los proyectos establecidos por la ESE IMSALUD.</v>
      </c>
      <c r="AE20" s="65" t="s">
        <v>10</v>
      </c>
      <c r="AF20" s="64">
        <f>O20</f>
        <v>0.4</v>
      </c>
      <c r="AG20" s="65" t="s">
        <v>52</v>
      </c>
      <c r="AH20" s="64">
        <f t="shared" si="2"/>
        <v>0.4</v>
      </c>
      <c r="AI20" s="64">
        <f t="shared" si="3"/>
        <v>0.16000000000000003</v>
      </c>
      <c r="AJ20" s="185">
        <f>AF21-AI21</f>
        <v>0.14399999999999999</v>
      </c>
      <c r="AK20" s="186">
        <f>Q20</f>
        <v>1</v>
      </c>
      <c r="AL20" s="187" t="str">
        <f>IF(AJ20&lt;=0.2,"Muy Baja",IF((AJ20&gt;0.2)*AND(AJ20&lt;=0.4),"Baja",IF((AJ20&gt;0.4)*AND(AJ20&lt;=0.6),"Media",IF((AJ20&gt;0.6)*AND(AJ20&lt;=0.8),"Alta",IF((AJ20&gt;0.8)*AND(AJ20&lt;=1),"Muy Alta",0)))))</f>
        <v>Muy Baja</v>
      </c>
      <c r="AM20" s="185">
        <f>AJ20</f>
        <v>0.14399999999999999</v>
      </c>
      <c r="AN20" s="187" t="str">
        <f>IF(AK20&lt;=0.2,"Leve",IF((AK20&gt;0.2)*AND(AK20&lt;=0.4),"Menor",IF((AK20&gt;0.4)*AND(AK20&lt;=0.6),"Moderado",IF((AK20&gt;0.6)*AND(AK20&lt;=0.8),"Mayor",IF((AK20&gt;0.8)*AND(AK20&lt;=1),"Catastrófico",0)))))</f>
        <v>Catastrófico</v>
      </c>
      <c r="AO20" s="188">
        <f>AK20</f>
        <v>1</v>
      </c>
      <c r="AP20" s="189" t="str">
        <f>AL20&amp;AN20</f>
        <v>Muy BajaCatastrófico</v>
      </c>
      <c r="AQ20" s="183" t="str">
        <f>IF(AP20="Muy AltaLeve","Alto",IF(AP20="AltaLeve","Moderado",IF(AP20="MediaLeve","Moderado",IF(AP20="BajaLeve","Bajo",IF(AP20="Muy BajaLeve","Bajo",IF(AP20="Muy AltaMenor","Alto",IF(AP20="AltaMenor","Moderado",IF(AP20="MediaMenor","Moderado",IF(AP20="BajaMenor","Moderado",IF(AP20="Muy BajaMenor","Bajo",IF(AP20="Muy AltaModerado","Alto",IF(AP20="AltaModerado","Alto",IF(AP20="MediaModerado","Moderado",IF(AP20="BajaModerado","Moderado",IF(AP20="Muy BajaModerado","Moderado",IF(AP20="Muy AltaMayor","Alto",IF(AP20="AltaMayor","Alto",IF(AP20="MediaMayor","Alto",IF(AP20="BajaMayor","Alto",IF(AP20="Muy BajaMayor","Alto",IF(AP20="Muy AltaCatastrófico","Extremo",IF(AP20="AltaCatastrófico","Extremo",IF(AP20="MediaCatastrófico","Extremo",IF(AP20="BajaCatastrófico","Extremo",IF(AP20="Muy BajaCatastrófico","Extremo")))))))))))))))))))))))))</f>
        <v>Extremo</v>
      </c>
      <c r="AR20" s="163" t="s">
        <v>59</v>
      </c>
      <c r="AS20" s="165" t="s">
        <v>619</v>
      </c>
      <c r="AT20" s="165" t="s">
        <v>713</v>
      </c>
      <c r="AU20" s="175" t="s">
        <v>709</v>
      </c>
      <c r="AV20" s="165" t="s">
        <v>710</v>
      </c>
      <c r="AW20" s="80"/>
      <c r="AX20" s="171">
        <v>46023</v>
      </c>
      <c r="AY20" s="171">
        <v>46387</v>
      </c>
      <c r="AZ20" s="163" t="s">
        <v>291</v>
      </c>
      <c r="BA20" s="179"/>
      <c r="BB20" s="164"/>
    </row>
    <row r="21" spans="1:54" ht="42.75" x14ac:dyDescent="0.25">
      <c r="A21" s="223"/>
      <c r="B21" s="191"/>
      <c r="C21" s="288"/>
      <c r="D21" s="191"/>
      <c r="E21" s="200"/>
      <c r="F21" s="200"/>
      <c r="G21" s="191"/>
      <c r="H21" s="191"/>
      <c r="I21" s="216"/>
      <c r="J21" s="216"/>
      <c r="K21" s="191"/>
      <c r="L21" s="193"/>
      <c r="M21" s="194"/>
      <c r="N21" s="195"/>
      <c r="O21" s="182"/>
      <c r="P21" s="163"/>
      <c r="Q21" s="182"/>
      <c r="R21" s="182"/>
      <c r="S21" s="183"/>
      <c r="T21" s="66" t="s">
        <v>60</v>
      </c>
      <c r="U21" s="60" t="s">
        <v>481</v>
      </c>
      <c r="V21" s="61" t="s">
        <v>35</v>
      </c>
      <c r="W21" s="62" t="s">
        <v>53</v>
      </c>
      <c r="X21" s="62" t="s">
        <v>54</v>
      </c>
      <c r="Y21" s="63" t="str">
        <f t="shared" si="0"/>
        <v>PreventivoManual</v>
      </c>
      <c r="Z21" s="64">
        <f t="shared" si="1"/>
        <v>0.4</v>
      </c>
      <c r="AA21" s="62" t="s">
        <v>55</v>
      </c>
      <c r="AB21" s="62" t="s">
        <v>56</v>
      </c>
      <c r="AC21" s="62" t="s">
        <v>57</v>
      </c>
      <c r="AD21" s="184"/>
      <c r="AE21" s="65" t="s">
        <v>10</v>
      </c>
      <c r="AF21" s="64">
        <f>AF20-AI20</f>
        <v>0.24</v>
      </c>
      <c r="AG21" s="65" t="s">
        <v>60</v>
      </c>
      <c r="AH21" s="64">
        <f t="shared" si="2"/>
        <v>0.4</v>
      </c>
      <c r="AI21" s="64">
        <f t="shared" si="3"/>
        <v>9.6000000000000002E-2</v>
      </c>
      <c r="AJ21" s="185"/>
      <c r="AK21" s="186"/>
      <c r="AL21" s="187"/>
      <c r="AM21" s="185"/>
      <c r="AN21" s="187"/>
      <c r="AO21" s="188"/>
      <c r="AP21" s="189"/>
      <c r="AQ21" s="190"/>
      <c r="AR21" s="163"/>
      <c r="AS21" s="165"/>
      <c r="AT21" s="165"/>
      <c r="AU21" s="175"/>
      <c r="AV21" s="165"/>
      <c r="AW21" s="80"/>
      <c r="AX21" s="171"/>
      <c r="AY21" s="171"/>
      <c r="AZ21" s="163"/>
      <c r="BA21" s="179"/>
      <c r="BB21" s="164"/>
    </row>
    <row r="22" spans="1:54" ht="42.75" x14ac:dyDescent="0.25">
      <c r="A22" s="223">
        <f t="shared" ref="A22" si="9">A20+1</f>
        <v>8</v>
      </c>
      <c r="B22" s="191" t="s">
        <v>132</v>
      </c>
      <c r="C22" s="288" t="s">
        <v>140</v>
      </c>
      <c r="D22" s="191" t="s">
        <v>170</v>
      </c>
      <c r="E22" s="200" t="s">
        <v>149</v>
      </c>
      <c r="F22" s="200" t="s">
        <v>305</v>
      </c>
      <c r="G22" s="191" t="s">
        <v>254</v>
      </c>
      <c r="H22" s="191" t="s">
        <v>262</v>
      </c>
      <c r="I22" s="216" t="s">
        <v>334</v>
      </c>
      <c r="J22" s="216" t="s">
        <v>335</v>
      </c>
      <c r="K22" s="191" t="s">
        <v>161</v>
      </c>
      <c r="L22" s="192" t="s">
        <v>265</v>
      </c>
      <c r="M22" s="194" t="s">
        <v>171</v>
      </c>
      <c r="N22" s="195" t="str">
        <f>IF(M22="Máximo_2_Veces_por_Año",$I$468,IF(M22="3_a_24_veces_por_año",$I$469,IF(M22="24_a_500_veces_por_año",$I$470,IF(M22="500_a_5000_veces_por_año",$I$471,IF(M22="mas_de_5000_Veces_por_año",$I$472)))))</f>
        <v>Media</v>
      </c>
      <c r="O22" s="182">
        <f>IF(N22="Muy Baja",$J$468,IF(N22="Baja",$J$469,IF(N22="Media",$J$470,IF(N22="Alta",$J$471,IF(N22="Muy Alta",$J$472)))))</f>
        <v>0.6</v>
      </c>
      <c r="P22" s="163" t="s">
        <v>131</v>
      </c>
      <c r="Q22" s="182">
        <f>IF(P22="Leve",$I$476,IF(P22="Menor",$I$477,IF(P22="Moderado",$I$478,IF(P22="Mayor",$I$479,IF(P22="Catastrófico",$I$480)))))</f>
        <v>1</v>
      </c>
      <c r="R22" s="182" t="str">
        <f>N22&amp;P22</f>
        <v>MediaCatastrófico</v>
      </c>
      <c r="S22" s="183" t="str">
        <f>IF(R22="Muy AltaLeve","Alto",IF(R22="AltaLeve","Moderado",IF(R22="MediaLeve","Moderado",IF(R22="BajaLeve","Bajo",IF(R22="Muy BajaLeve","Bajo",IF(R22="Muy AltaMenor","Alto",IF(R22="AltaMenor","Moderado",IF(R22="MediaMenor","Moderado",IF(R22="BajaMenor","Moderado",IF(R22="Muy BajaMenor","Bajo",IF(R22="Muy AltaModerado","Alto",IF(R22="AltaModerado","Alto",IF(R22="MediaModerado","Moderado",IF(R22="BajaModerado","Moderado",IF(R22="Muy BajaModerado","Moderado",IF(R22="Muy AltaMayor","Alto",IF(R22="AltaMayor","Alto",IF(R22="MediaMayor","Alto",IF(R22="BajaMayor","Alto",IF(R22="Muy BajaMayor","Alto",IF(R22="Muy AltaCatastrófico","Extremo",IF(R22="AltaCatastrófico","Extremo",IF(R22="MediaCatastrófico","Extremo",IF(R22="BajaCatastrófico","Extremo",IF(R22="Muy BajaCatastrófico","Extremo")))))))))))))))))))))))))</f>
        <v>Extremo</v>
      </c>
      <c r="T22" s="66" t="s">
        <v>52</v>
      </c>
      <c r="U22" s="60" t="s">
        <v>482</v>
      </c>
      <c r="V22" s="61" t="s">
        <v>35</v>
      </c>
      <c r="W22" s="62" t="s">
        <v>53</v>
      </c>
      <c r="X22" s="62" t="s">
        <v>54</v>
      </c>
      <c r="Y22" s="63" t="str">
        <f t="shared" si="0"/>
        <v>PreventivoManual</v>
      </c>
      <c r="Z22" s="64">
        <f t="shared" si="1"/>
        <v>0.4</v>
      </c>
      <c r="AA22" s="62" t="s">
        <v>55</v>
      </c>
      <c r="AB22" s="62" t="s">
        <v>56</v>
      </c>
      <c r="AC22" s="62" t="s">
        <v>57</v>
      </c>
      <c r="AD22" s="184" t="str">
        <f>J22</f>
        <v>Posibilidad de una indebida representación y defensa en los procesos jurídicos en contra de la ESE IMSALUD.</v>
      </c>
      <c r="AE22" s="65" t="s">
        <v>10</v>
      </c>
      <c r="AF22" s="64">
        <f>O22</f>
        <v>0.6</v>
      </c>
      <c r="AG22" s="65" t="s">
        <v>52</v>
      </c>
      <c r="AH22" s="64">
        <f t="shared" si="2"/>
        <v>0.4</v>
      </c>
      <c r="AI22" s="64">
        <f t="shared" si="3"/>
        <v>0.24</v>
      </c>
      <c r="AJ22" s="185">
        <f>AF23-AI23</f>
        <v>0.216</v>
      </c>
      <c r="AK22" s="186">
        <f>Q22</f>
        <v>1</v>
      </c>
      <c r="AL22" s="187" t="str">
        <f>IF(AJ22&lt;=0.2,"Muy Baja",IF((AJ22&gt;0.2)*AND(AJ22&lt;=0.4),"Baja",IF((AJ22&gt;0.4)*AND(AJ22&lt;=0.6),"Media",IF((AJ22&gt;0.6)*AND(AJ22&lt;=0.8),"Alta",IF((AJ22&gt;0.8)*AND(AJ22&lt;=1),"Muy Alta",0)))))</f>
        <v>Baja</v>
      </c>
      <c r="AM22" s="185">
        <f>AJ22</f>
        <v>0.216</v>
      </c>
      <c r="AN22" s="187" t="str">
        <f>IF(AK22&lt;=0.2,"Leve",IF((AK22&gt;0.2)*AND(AK22&lt;=0.4),"Menor",IF((AK22&gt;0.4)*AND(AK22&lt;=0.6),"Moderado",IF((AK22&gt;0.6)*AND(AK22&lt;=0.8),"Mayor",IF((AK22&gt;0.8)*AND(AK22&lt;=1),"Catastrófico",0)))))</f>
        <v>Catastrófico</v>
      </c>
      <c r="AO22" s="188">
        <f>AK22</f>
        <v>1</v>
      </c>
      <c r="AP22" s="189" t="str">
        <f>AL22&amp;AN22</f>
        <v>BajaCatastrófico</v>
      </c>
      <c r="AQ22" s="183" t="str">
        <f>IF(AP22="Muy AltaLeve","Alto",IF(AP22="AltaLeve","Moderado",IF(AP22="MediaLeve","Moderado",IF(AP22="BajaLeve","Bajo",IF(AP22="Muy BajaLeve","Bajo",IF(AP22="Muy AltaMenor","Alto",IF(AP22="AltaMenor","Moderado",IF(AP22="MediaMenor","Moderado",IF(AP22="BajaMenor","Moderado",IF(AP22="Muy BajaMenor","Bajo",IF(AP22="Muy AltaModerado","Alto",IF(AP22="AltaModerado","Alto",IF(AP22="MediaModerado","Moderado",IF(AP22="BajaModerado","Moderado",IF(AP22="Muy BajaModerado","Moderado",IF(AP22="Muy AltaMayor","Alto",IF(AP22="AltaMayor","Alto",IF(AP22="MediaMayor","Alto",IF(AP22="BajaMayor","Alto",IF(AP22="Muy BajaMayor","Alto",IF(AP22="Muy AltaCatastrófico","Extremo",IF(AP22="AltaCatastrófico","Extremo",IF(AP22="MediaCatastrófico","Extremo",IF(AP22="BajaCatastrófico","Extremo",IF(AP22="Muy BajaCatastrófico","Extremo")))))))))))))))))))))))))</f>
        <v>Extremo</v>
      </c>
      <c r="AR22" s="163" t="s">
        <v>59</v>
      </c>
      <c r="AS22" s="165" t="s">
        <v>620</v>
      </c>
      <c r="AT22" s="165" t="s">
        <v>713</v>
      </c>
      <c r="AU22" s="175" t="s">
        <v>709</v>
      </c>
      <c r="AV22" s="165" t="s">
        <v>714</v>
      </c>
      <c r="AW22" s="80"/>
      <c r="AX22" s="171">
        <v>46023</v>
      </c>
      <c r="AY22" s="171">
        <v>46387</v>
      </c>
      <c r="AZ22" s="163" t="s">
        <v>289</v>
      </c>
      <c r="BA22" s="179"/>
      <c r="BB22" s="164"/>
    </row>
    <row r="23" spans="1:54" ht="42.75" x14ac:dyDescent="0.25">
      <c r="A23" s="223"/>
      <c r="B23" s="191"/>
      <c r="C23" s="288"/>
      <c r="D23" s="191"/>
      <c r="E23" s="200"/>
      <c r="F23" s="200"/>
      <c r="G23" s="191"/>
      <c r="H23" s="191"/>
      <c r="I23" s="216"/>
      <c r="J23" s="216"/>
      <c r="K23" s="191"/>
      <c r="L23" s="193"/>
      <c r="M23" s="194"/>
      <c r="N23" s="195"/>
      <c r="O23" s="182"/>
      <c r="P23" s="163"/>
      <c r="Q23" s="182"/>
      <c r="R23" s="182"/>
      <c r="S23" s="183"/>
      <c r="T23" s="66" t="s">
        <v>60</v>
      </c>
      <c r="U23" s="60" t="s">
        <v>483</v>
      </c>
      <c r="V23" s="61" t="s">
        <v>35</v>
      </c>
      <c r="W23" s="62" t="s">
        <v>53</v>
      </c>
      <c r="X23" s="62" t="s">
        <v>54</v>
      </c>
      <c r="Y23" s="63" t="str">
        <f t="shared" si="0"/>
        <v>PreventivoManual</v>
      </c>
      <c r="Z23" s="64">
        <f t="shared" si="1"/>
        <v>0.4</v>
      </c>
      <c r="AA23" s="62" t="s">
        <v>55</v>
      </c>
      <c r="AB23" s="62" t="s">
        <v>56</v>
      </c>
      <c r="AC23" s="62" t="s">
        <v>57</v>
      </c>
      <c r="AD23" s="184"/>
      <c r="AE23" s="65" t="s">
        <v>10</v>
      </c>
      <c r="AF23" s="64">
        <f>AF22-AI22</f>
        <v>0.36</v>
      </c>
      <c r="AG23" s="65" t="s">
        <v>60</v>
      </c>
      <c r="AH23" s="64">
        <f t="shared" si="2"/>
        <v>0.4</v>
      </c>
      <c r="AI23" s="64">
        <f t="shared" si="3"/>
        <v>0.14399999999999999</v>
      </c>
      <c r="AJ23" s="185"/>
      <c r="AK23" s="186"/>
      <c r="AL23" s="187"/>
      <c r="AM23" s="185"/>
      <c r="AN23" s="187"/>
      <c r="AO23" s="188"/>
      <c r="AP23" s="189"/>
      <c r="AQ23" s="190"/>
      <c r="AR23" s="163"/>
      <c r="AS23" s="165"/>
      <c r="AT23" s="165"/>
      <c r="AU23" s="175"/>
      <c r="AV23" s="165"/>
      <c r="AW23" s="80"/>
      <c r="AX23" s="171"/>
      <c r="AY23" s="171"/>
      <c r="AZ23" s="163"/>
      <c r="BA23" s="179"/>
      <c r="BB23" s="164"/>
    </row>
    <row r="24" spans="1:54" ht="42.75" x14ac:dyDescent="0.25">
      <c r="A24" s="223">
        <f t="shared" ref="A24" si="10">A22+1</f>
        <v>9</v>
      </c>
      <c r="B24" s="191" t="s">
        <v>132</v>
      </c>
      <c r="C24" s="288" t="s">
        <v>140</v>
      </c>
      <c r="D24" s="191" t="s">
        <v>170</v>
      </c>
      <c r="E24" s="200" t="s">
        <v>83</v>
      </c>
      <c r="F24" s="200" t="s">
        <v>305</v>
      </c>
      <c r="G24" s="191" t="s">
        <v>254</v>
      </c>
      <c r="H24" s="191" t="s">
        <v>262</v>
      </c>
      <c r="I24" s="216" t="s">
        <v>336</v>
      </c>
      <c r="J24" s="216" t="s">
        <v>337</v>
      </c>
      <c r="K24" s="191" t="s">
        <v>161</v>
      </c>
      <c r="L24" s="192" t="s">
        <v>265</v>
      </c>
      <c r="M24" s="194" t="s">
        <v>171</v>
      </c>
      <c r="N24" s="195" t="str">
        <f>IF(M24="Máximo_2_Veces_por_Año",$I$468,IF(M24="3_a_24_veces_por_año",$I$469,IF(M24="24_a_500_veces_por_año",$I$470,IF(M24="500_a_5000_veces_por_año",$I$471,IF(M24="mas_de_5000_Veces_por_año",$I$472)))))</f>
        <v>Media</v>
      </c>
      <c r="O24" s="182">
        <f>IF(N24="Muy Baja",$J$468,IF(N24="Baja",$J$469,IF(N24="Media",$J$470,IF(N24="Alta",$J$471,IF(N24="Muy Alta",$J$472)))))</f>
        <v>0.6</v>
      </c>
      <c r="P24" s="163" t="s">
        <v>131</v>
      </c>
      <c r="Q24" s="182">
        <f>IF(P24="Leve",$I$476,IF(P24="Menor",$I$477,IF(P24="Moderado",$I$478,IF(P24="Mayor",$I$479,IF(P24="Catastrófico",$I$480)))))</f>
        <v>1</v>
      </c>
      <c r="R24" s="182" t="str">
        <f>N24&amp;P24</f>
        <v>MediaCatastrófico</v>
      </c>
      <c r="S24" s="183" t="str">
        <f>IF(R24="Muy AltaLeve","Alto",IF(R24="AltaLeve","Moderado",IF(R24="MediaLeve","Moderado",IF(R24="BajaLeve","Bajo",IF(R24="Muy BajaLeve","Bajo",IF(R24="Muy AltaMenor","Alto",IF(R24="AltaMenor","Moderado",IF(R24="MediaMenor","Moderado",IF(R24="BajaMenor","Moderado",IF(R24="Muy BajaMenor","Bajo",IF(R24="Muy AltaModerado","Alto",IF(R24="AltaModerado","Alto",IF(R24="MediaModerado","Moderado",IF(R24="BajaModerado","Moderado",IF(R24="Muy BajaModerado","Moderado",IF(R24="Muy AltaMayor","Alto",IF(R24="AltaMayor","Alto",IF(R24="MediaMayor","Alto",IF(R24="BajaMayor","Alto",IF(R24="Muy BajaMayor","Alto",IF(R24="Muy AltaCatastrófico","Extremo",IF(R24="AltaCatastrófico","Extremo",IF(R24="MediaCatastrófico","Extremo",IF(R24="BajaCatastrófico","Extremo",IF(R24="Muy BajaCatastrófico","Extremo")))))))))))))))))))))))))</f>
        <v>Extremo</v>
      </c>
      <c r="T24" s="66" t="s">
        <v>52</v>
      </c>
      <c r="U24" s="60" t="s">
        <v>484</v>
      </c>
      <c r="V24" s="61" t="s">
        <v>35</v>
      </c>
      <c r="W24" s="62" t="s">
        <v>53</v>
      </c>
      <c r="X24" s="62" t="s">
        <v>54</v>
      </c>
      <c r="Y24" s="63" t="str">
        <f t="shared" si="0"/>
        <v>PreventivoManual</v>
      </c>
      <c r="Z24" s="64">
        <f t="shared" si="1"/>
        <v>0.4</v>
      </c>
      <c r="AA24" s="62" t="s">
        <v>55</v>
      </c>
      <c r="AB24" s="62" t="s">
        <v>56</v>
      </c>
      <c r="AC24" s="62" t="s">
        <v>57</v>
      </c>
      <c r="AD24" s="184" t="str">
        <f>J24</f>
        <v>Posibilidad de respuestas extemporánea a los requerimientos judiciales, extrajudiciales, institucionales e interinstitucionales de competencia del proceso Gestión Jurídica.</v>
      </c>
      <c r="AE24" s="65" t="s">
        <v>10</v>
      </c>
      <c r="AF24" s="64">
        <f>O24</f>
        <v>0.6</v>
      </c>
      <c r="AG24" s="65" t="s">
        <v>52</v>
      </c>
      <c r="AH24" s="64">
        <f t="shared" si="2"/>
        <v>0.4</v>
      </c>
      <c r="AI24" s="64">
        <f t="shared" si="3"/>
        <v>0.24</v>
      </c>
      <c r="AJ24" s="185">
        <f>AF25-AI25</f>
        <v>0.216</v>
      </c>
      <c r="AK24" s="186">
        <f>Q24</f>
        <v>1</v>
      </c>
      <c r="AL24" s="187" t="str">
        <f>IF(AJ24&lt;=0.2,"Muy Baja",IF((AJ24&gt;0.2)*AND(AJ24&lt;=0.4),"Baja",IF((AJ24&gt;0.4)*AND(AJ24&lt;=0.6),"Media",IF((AJ24&gt;0.6)*AND(AJ24&lt;=0.8),"Alta",IF((AJ24&gt;0.8)*AND(AJ24&lt;=1),"Muy Alta",0)))))</f>
        <v>Baja</v>
      </c>
      <c r="AM24" s="185">
        <f>AJ24</f>
        <v>0.216</v>
      </c>
      <c r="AN24" s="187" t="str">
        <f>IF(AK24&lt;=0.2,"Leve",IF((AK24&gt;0.2)*AND(AK24&lt;=0.4),"Menor",IF((AK24&gt;0.4)*AND(AK24&lt;=0.6),"Moderado",IF((AK24&gt;0.6)*AND(AK24&lt;=0.8),"Mayor",IF((AK24&gt;0.8)*AND(AK24&lt;=1),"Catastrófico",0)))))</f>
        <v>Catastrófico</v>
      </c>
      <c r="AO24" s="188">
        <f>AK24</f>
        <v>1</v>
      </c>
      <c r="AP24" s="189" t="str">
        <f>AL24&amp;AN24</f>
        <v>BajaCatastrófico</v>
      </c>
      <c r="AQ24" s="183" t="str">
        <f>IF(AP24="Muy AltaLeve","Alto",IF(AP24="AltaLeve","Moderado",IF(AP24="MediaLeve","Moderado",IF(AP24="BajaLeve","Bajo",IF(AP24="Muy BajaLeve","Bajo",IF(AP24="Muy AltaMenor","Alto",IF(AP24="AltaMenor","Moderado",IF(AP24="MediaMenor","Moderado",IF(AP24="BajaMenor","Moderado",IF(AP24="Muy BajaMenor","Bajo",IF(AP24="Muy AltaModerado","Alto",IF(AP24="AltaModerado","Alto",IF(AP24="MediaModerado","Moderado",IF(AP24="BajaModerado","Moderado",IF(AP24="Muy BajaModerado","Moderado",IF(AP24="Muy AltaMayor","Alto",IF(AP24="AltaMayor","Alto",IF(AP24="MediaMayor","Alto",IF(AP24="BajaMayor","Alto",IF(AP24="Muy BajaMayor","Alto",IF(AP24="Muy AltaCatastrófico","Extremo",IF(AP24="AltaCatastrófico","Extremo",IF(AP24="MediaCatastrófico","Extremo",IF(AP24="BajaCatastrófico","Extremo",IF(AP24="Muy BajaCatastrófico","Extremo")))))))))))))))))))))))))</f>
        <v>Extremo</v>
      </c>
      <c r="AR24" s="163" t="s">
        <v>59</v>
      </c>
      <c r="AS24" s="165" t="s">
        <v>621</v>
      </c>
      <c r="AT24" s="165" t="s">
        <v>713</v>
      </c>
      <c r="AU24" s="175" t="s">
        <v>709</v>
      </c>
      <c r="AV24" s="165" t="s">
        <v>714</v>
      </c>
      <c r="AW24" s="80"/>
      <c r="AX24" s="171">
        <v>46023</v>
      </c>
      <c r="AY24" s="171">
        <v>46387</v>
      </c>
      <c r="AZ24" s="163" t="s">
        <v>289</v>
      </c>
      <c r="BA24" s="179"/>
      <c r="BB24" s="164"/>
    </row>
    <row r="25" spans="1:54" ht="42.75" x14ac:dyDescent="0.25">
      <c r="A25" s="223"/>
      <c r="B25" s="191"/>
      <c r="C25" s="288"/>
      <c r="D25" s="191"/>
      <c r="E25" s="200"/>
      <c r="F25" s="200"/>
      <c r="G25" s="191"/>
      <c r="H25" s="191"/>
      <c r="I25" s="216"/>
      <c r="J25" s="216"/>
      <c r="K25" s="191"/>
      <c r="L25" s="193"/>
      <c r="M25" s="194"/>
      <c r="N25" s="195"/>
      <c r="O25" s="182"/>
      <c r="P25" s="163"/>
      <c r="Q25" s="182"/>
      <c r="R25" s="182"/>
      <c r="S25" s="183"/>
      <c r="T25" s="66" t="s">
        <v>60</v>
      </c>
      <c r="U25" s="60" t="s">
        <v>485</v>
      </c>
      <c r="V25" s="61" t="s">
        <v>35</v>
      </c>
      <c r="W25" s="62" t="s">
        <v>53</v>
      </c>
      <c r="X25" s="62" t="s">
        <v>54</v>
      </c>
      <c r="Y25" s="63" t="str">
        <f t="shared" si="0"/>
        <v>PreventivoManual</v>
      </c>
      <c r="Z25" s="64">
        <f t="shared" si="1"/>
        <v>0.4</v>
      </c>
      <c r="AA25" s="62" t="s">
        <v>55</v>
      </c>
      <c r="AB25" s="62" t="s">
        <v>56</v>
      </c>
      <c r="AC25" s="62" t="s">
        <v>57</v>
      </c>
      <c r="AD25" s="184"/>
      <c r="AE25" s="65" t="s">
        <v>10</v>
      </c>
      <c r="AF25" s="64">
        <f>AF24-AI24</f>
        <v>0.36</v>
      </c>
      <c r="AG25" s="65" t="s">
        <v>60</v>
      </c>
      <c r="AH25" s="64">
        <f t="shared" si="2"/>
        <v>0.4</v>
      </c>
      <c r="AI25" s="64">
        <f t="shared" si="3"/>
        <v>0.14399999999999999</v>
      </c>
      <c r="AJ25" s="185"/>
      <c r="AK25" s="186"/>
      <c r="AL25" s="187"/>
      <c r="AM25" s="185"/>
      <c r="AN25" s="187"/>
      <c r="AO25" s="188"/>
      <c r="AP25" s="189"/>
      <c r="AQ25" s="190"/>
      <c r="AR25" s="163"/>
      <c r="AS25" s="165"/>
      <c r="AT25" s="165"/>
      <c r="AU25" s="175"/>
      <c r="AV25" s="165"/>
      <c r="AW25" s="80"/>
      <c r="AX25" s="171"/>
      <c r="AY25" s="171"/>
      <c r="AZ25" s="163"/>
      <c r="BA25" s="179"/>
      <c r="BB25" s="164"/>
    </row>
    <row r="26" spans="1:54" ht="42.75" x14ac:dyDescent="0.25">
      <c r="A26" s="223">
        <f t="shared" ref="A26" si="11">A24+1</f>
        <v>10</v>
      </c>
      <c r="B26" s="191" t="s">
        <v>132</v>
      </c>
      <c r="C26" s="288" t="s">
        <v>141</v>
      </c>
      <c r="D26" s="191" t="s">
        <v>175</v>
      </c>
      <c r="E26" s="200" t="s">
        <v>149</v>
      </c>
      <c r="F26" s="200" t="s">
        <v>120</v>
      </c>
      <c r="G26" s="191" t="s">
        <v>139</v>
      </c>
      <c r="H26" s="191" t="s">
        <v>262</v>
      </c>
      <c r="I26" s="216" t="s">
        <v>338</v>
      </c>
      <c r="J26" s="216" t="s">
        <v>339</v>
      </c>
      <c r="K26" s="191" t="s">
        <v>161</v>
      </c>
      <c r="L26" s="192" t="s">
        <v>265</v>
      </c>
      <c r="M26" s="194" t="s">
        <v>180</v>
      </c>
      <c r="N26" s="195" t="str">
        <f>IF(M26="Máximo_2_Veces_por_Año",$I$468,IF(M26="3_a_24_veces_por_año",$I$469,IF(M26="24_a_500_veces_por_año",$I$470,IF(M26="500_a_5000_veces_por_año",$I$471,IF(M26="mas_de_5000_Veces_por_año",$I$472)))))</f>
        <v>Muy Alta</v>
      </c>
      <c r="O26" s="182">
        <f>IF(N26="Muy Baja",$J$468,IF(N26="Baja",$J$469,IF(N26="Media",$J$470,IF(N26="Alta",$J$471,IF(N26="Muy Alta",$J$472)))))</f>
        <v>1</v>
      </c>
      <c r="P26" s="163" t="s">
        <v>62</v>
      </c>
      <c r="Q26" s="182">
        <f>IF(P26="Leve",$I$476,IF(P26="Menor",$I$477,IF(P26="Moderado",$I$478,IF(P26="Mayor",$I$479,IF(P26="Catastrófico",$I$480)))))</f>
        <v>0.8</v>
      </c>
      <c r="R26" s="182" t="str">
        <f>N26&amp;P26</f>
        <v>Muy AltaMayor</v>
      </c>
      <c r="S26" s="183" t="str">
        <f>IF(R26="Muy AltaLeve","Alto",IF(R26="AltaLeve","Moderado",IF(R26="MediaLeve","Moderado",IF(R26="BajaLeve","Bajo",IF(R26="Muy BajaLeve","Bajo",IF(R26="Muy AltaMenor","Alto",IF(R26="AltaMenor","Moderado",IF(R26="MediaMenor","Moderado",IF(R26="BajaMenor","Moderado",IF(R26="Muy BajaMenor","Bajo",IF(R26="Muy AltaModerado","Alto",IF(R26="AltaModerado","Alto",IF(R26="MediaModerado","Moderado",IF(R26="BajaModerado","Moderado",IF(R26="Muy BajaModerado","Moderado",IF(R26="Muy AltaMayor","Alto",IF(R26="AltaMayor","Alto",IF(R26="MediaMayor","Alto",IF(R26="BajaMayor","Alto",IF(R26="Muy BajaMayor","Alto",IF(R26="Muy AltaCatastrófico","Extremo",IF(R26="AltaCatastrófico","Extremo",IF(R26="MediaCatastrófico","Extremo",IF(R26="BajaCatastrófico","Extremo",IF(R26="Muy BajaCatastrófico","Extremo")))))))))))))))))))))))))</f>
        <v>Alto</v>
      </c>
      <c r="T26" s="66" t="s">
        <v>52</v>
      </c>
      <c r="U26" s="60" t="s">
        <v>486</v>
      </c>
      <c r="V26" s="61" t="s">
        <v>35</v>
      </c>
      <c r="W26" s="62" t="s">
        <v>53</v>
      </c>
      <c r="X26" s="62" t="s">
        <v>54</v>
      </c>
      <c r="Y26" s="63" t="str">
        <f t="shared" si="0"/>
        <v>PreventivoManual</v>
      </c>
      <c r="Z26" s="64">
        <f t="shared" si="1"/>
        <v>0.4</v>
      </c>
      <c r="AA26" s="62" t="s">
        <v>55</v>
      </c>
      <c r="AB26" s="62" t="s">
        <v>56</v>
      </c>
      <c r="AC26" s="62" t="s">
        <v>57</v>
      </c>
      <c r="AD26" s="184" t="str">
        <f>J26</f>
        <v>Posibilidad de vulnerar los derechos de los usuarios, familia y colaboradores durante el proceso de atención en salud.</v>
      </c>
      <c r="AE26" s="65" t="s">
        <v>10</v>
      </c>
      <c r="AF26" s="64">
        <f>O26</f>
        <v>1</v>
      </c>
      <c r="AG26" s="65" t="s">
        <v>52</v>
      </c>
      <c r="AH26" s="64">
        <f t="shared" si="2"/>
        <v>0.4</v>
      </c>
      <c r="AI26" s="64">
        <f t="shared" si="3"/>
        <v>0.4</v>
      </c>
      <c r="AJ26" s="185">
        <f>AF27-AI27</f>
        <v>0.36</v>
      </c>
      <c r="AK26" s="186">
        <f>Q26</f>
        <v>0.8</v>
      </c>
      <c r="AL26" s="187" t="str">
        <f>IF(AJ26&lt;=0.2,"Muy Baja",IF((AJ26&gt;0.2)*AND(AJ26&lt;=0.4),"Baja",IF((AJ26&gt;0.4)*AND(AJ26&lt;=0.6),"Media",IF((AJ26&gt;0.6)*AND(AJ26&lt;=0.8),"Alta",IF((AJ26&gt;0.8)*AND(AJ26&lt;=1),"Muy Alta",0)))))</f>
        <v>Baja</v>
      </c>
      <c r="AM26" s="185">
        <f>AJ26</f>
        <v>0.36</v>
      </c>
      <c r="AN26" s="187" t="str">
        <f>IF(AK26&lt;=0.2,"Leve",IF((AK26&gt;0.2)*AND(AK26&lt;=0.4),"Menor",IF((AK26&gt;0.4)*AND(AK26&lt;=0.6),"Moderado",IF((AK26&gt;0.6)*AND(AK26&lt;=0.8),"Mayor",IF((AK26&gt;0.8)*AND(AK26&lt;=1),"Catastrófico",0)))))</f>
        <v>Mayor</v>
      </c>
      <c r="AO26" s="188">
        <f>AK26</f>
        <v>0.8</v>
      </c>
      <c r="AP26" s="189" t="str">
        <f>AL26&amp;AN26</f>
        <v>BajaMayor</v>
      </c>
      <c r="AQ26" s="183" t="str">
        <f>IF(AP26="Muy AltaLeve","Alto",IF(AP26="AltaLeve","Moderado",IF(AP26="MediaLeve","Moderado",IF(AP26="BajaLeve","Bajo",IF(AP26="Muy BajaLeve","Bajo",IF(AP26="Muy AltaMenor","Alto",IF(AP26="AltaMenor","Moderado",IF(AP26="MediaMenor","Moderado",IF(AP26="BajaMenor","Moderado",IF(AP26="Muy BajaMenor","Bajo",IF(AP26="Muy AltaModerado","Alto",IF(AP26="AltaModerado","Alto",IF(AP26="MediaModerado","Moderado",IF(AP26="BajaModerado","Moderado",IF(AP26="Muy BajaModerado","Moderado",IF(AP26="Muy AltaMayor","Alto",IF(AP26="AltaMayor","Alto",IF(AP26="MediaMayor","Alto",IF(AP26="BajaMayor","Alto",IF(AP26="Muy BajaMayor","Alto",IF(AP26="Muy AltaCatastrófico","Extremo",IF(AP26="AltaCatastrófico","Extremo",IF(AP26="MediaCatastrófico","Extremo",IF(AP26="BajaCatastrófico","Extremo",IF(AP26="Muy BajaCatastrófico","Extremo")))))))))))))))))))))))))</f>
        <v>Alto</v>
      </c>
      <c r="AR26" s="163" t="s">
        <v>59</v>
      </c>
      <c r="AS26" s="165" t="s">
        <v>622</v>
      </c>
      <c r="AT26" s="165" t="s">
        <v>713</v>
      </c>
      <c r="AU26" s="175" t="s">
        <v>709</v>
      </c>
      <c r="AV26" s="165" t="s">
        <v>715</v>
      </c>
      <c r="AW26" s="80"/>
      <c r="AX26" s="171">
        <v>46023</v>
      </c>
      <c r="AY26" s="171">
        <v>46387</v>
      </c>
      <c r="AZ26" s="163" t="s">
        <v>289</v>
      </c>
      <c r="BA26" s="179"/>
      <c r="BB26" s="164"/>
    </row>
    <row r="27" spans="1:54" ht="42.75" x14ac:dyDescent="0.25">
      <c r="A27" s="223"/>
      <c r="B27" s="191"/>
      <c r="C27" s="288"/>
      <c r="D27" s="191"/>
      <c r="E27" s="200"/>
      <c r="F27" s="200"/>
      <c r="G27" s="191"/>
      <c r="H27" s="191"/>
      <c r="I27" s="216"/>
      <c r="J27" s="216"/>
      <c r="K27" s="191"/>
      <c r="L27" s="193"/>
      <c r="M27" s="194"/>
      <c r="N27" s="195"/>
      <c r="O27" s="182"/>
      <c r="P27" s="163"/>
      <c r="Q27" s="182"/>
      <c r="R27" s="182"/>
      <c r="S27" s="183"/>
      <c r="T27" s="66" t="s">
        <v>69</v>
      </c>
      <c r="U27" s="60" t="s">
        <v>487</v>
      </c>
      <c r="V27" s="61" t="s">
        <v>35</v>
      </c>
      <c r="W27" s="62" t="s">
        <v>53</v>
      </c>
      <c r="X27" s="62" t="s">
        <v>54</v>
      </c>
      <c r="Y27" s="63" t="str">
        <f t="shared" si="0"/>
        <v>PreventivoManual</v>
      </c>
      <c r="Z27" s="64">
        <f t="shared" si="1"/>
        <v>0.4</v>
      </c>
      <c r="AA27" s="62" t="s">
        <v>55</v>
      </c>
      <c r="AB27" s="62" t="s">
        <v>56</v>
      </c>
      <c r="AC27" s="62" t="s">
        <v>57</v>
      </c>
      <c r="AD27" s="184"/>
      <c r="AE27" s="65" t="s">
        <v>10</v>
      </c>
      <c r="AF27" s="64">
        <f>AF26-AI26</f>
        <v>0.6</v>
      </c>
      <c r="AG27" s="65" t="s">
        <v>60</v>
      </c>
      <c r="AH27" s="64">
        <f t="shared" si="2"/>
        <v>0.4</v>
      </c>
      <c r="AI27" s="64">
        <f t="shared" si="3"/>
        <v>0.24</v>
      </c>
      <c r="AJ27" s="185"/>
      <c r="AK27" s="186"/>
      <c r="AL27" s="187"/>
      <c r="AM27" s="185"/>
      <c r="AN27" s="187"/>
      <c r="AO27" s="188"/>
      <c r="AP27" s="189"/>
      <c r="AQ27" s="190"/>
      <c r="AR27" s="163"/>
      <c r="AS27" s="165"/>
      <c r="AT27" s="165"/>
      <c r="AU27" s="175"/>
      <c r="AV27" s="165"/>
      <c r="AW27" s="80"/>
      <c r="AX27" s="171"/>
      <c r="AY27" s="171"/>
      <c r="AZ27" s="163"/>
      <c r="BA27" s="179"/>
      <c r="BB27" s="164"/>
    </row>
    <row r="28" spans="1:54" ht="42.75" x14ac:dyDescent="0.25">
      <c r="A28" s="223">
        <f t="shared" ref="A28" si="12">A26+1</f>
        <v>11</v>
      </c>
      <c r="B28" s="191" t="s">
        <v>132</v>
      </c>
      <c r="C28" s="288" t="s">
        <v>141</v>
      </c>
      <c r="D28" s="191" t="s">
        <v>179</v>
      </c>
      <c r="E28" s="200" t="s">
        <v>305</v>
      </c>
      <c r="F28" s="200" t="s">
        <v>305</v>
      </c>
      <c r="G28" s="191" t="s">
        <v>254</v>
      </c>
      <c r="H28" s="191" t="s">
        <v>262</v>
      </c>
      <c r="I28" s="216" t="s">
        <v>340</v>
      </c>
      <c r="J28" s="216" t="s">
        <v>341</v>
      </c>
      <c r="K28" s="191" t="s">
        <v>161</v>
      </c>
      <c r="L28" s="192" t="s">
        <v>265</v>
      </c>
      <c r="M28" s="194" t="s">
        <v>171</v>
      </c>
      <c r="N28" s="195" t="str">
        <f>IF(M28="Máximo_2_Veces_por_Año",$I$468,IF(M28="3_a_24_veces_por_año",$I$469,IF(M28="24_a_500_veces_por_año",$I$470,IF(M28="500_a_5000_veces_por_año",$I$471,IF(M28="mas_de_5000_Veces_por_año",$I$472)))))</f>
        <v>Media</v>
      </c>
      <c r="O28" s="182">
        <f>IF(N28="Muy Baja",$J$468,IF(N28="Baja",$J$469,IF(N28="Media",$J$470,IF(N28="Alta",$J$471,IF(N28="Muy Alta",$J$472)))))</f>
        <v>0.6</v>
      </c>
      <c r="P28" s="163" t="s">
        <v>62</v>
      </c>
      <c r="Q28" s="182">
        <f>IF(P28="Leve",$I$476,IF(P28="Menor",$I$477,IF(P28="Moderado",$I$478,IF(P28="Mayor",$I$479,IF(P28="Catastrófico",$I$480)))))</f>
        <v>0.8</v>
      </c>
      <c r="R28" s="182" t="str">
        <f>N28&amp;P28</f>
        <v>MediaMayor</v>
      </c>
      <c r="S28" s="183" t="str">
        <f>IF(R28="Muy AltaLeve","Alto",IF(R28="AltaLeve","Moderado",IF(R28="MediaLeve","Moderado",IF(R28="BajaLeve","Bajo",IF(R28="Muy BajaLeve","Bajo",IF(R28="Muy AltaMenor","Alto",IF(R28="AltaMenor","Moderado",IF(R28="MediaMenor","Moderado",IF(R28="BajaMenor","Moderado",IF(R28="Muy BajaMenor","Bajo",IF(R28="Muy AltaModerado","Alto",IF(R28="AltaModerado","Alto",IF(R28="MediaModerado","Moderado",IF(R28="BajaModerado","Moderado",IF(R28="Muy BajaModerado","Moderado",IF(R28="Muy AltaMayor","Alto",IF(R28="AltaMayor","Alto",IF(R28="MediaMayor","Alto",IF(R28="BajaMayor","Alto",IF(R28="Muy BajaMayor","Alto",IF(R28="Muy AltaCatastrófico","Extremo",IF(R28="AltaCatastrófico","Extremo",IF(R28="MediaCatastrófico","Extremo",IF(R28="BajaCatastrófico","Extremo",IF(R28="Muy BajaCatastrófico","Extremo")))))))))))))))))))))))))</f>
        <v>Alto</v>
      </c>
      <c r="T28" s="66" t="s">
        <v>52</v>
      </c>
      <c r="U28" s="60" t="s">
        <v>488</v>
      </c>
      <c r="V28" s="61" t="s">
        <v>35</v>
      </c>
      <c r="W28" s="62" t="s">
        <v>53</v>
      </c>
      <c r="X28" s="62" t="s">
        <v>54</v>
      </c>
      <c r="Y28" s="63" t="str">
        <f t="shared" si="0"/>
        <v>PreventivoManual</v>
      </c>
      <c r="Z28" s="64">
        <f t="shared" si="1"/>
        <v>0.4</v>
      </c>
      <c r="AA28" s="62" t="s">
        <v>55</v>
      </c>
      <c r="AB28" s="62" t="s">
        <v>56</v>
      </c>
      <c r="AC28" s="62" t="s">
        <v>57</v>
      </c>
      <c r="AD28" s="184" t="str">
        <f>J28</f>
        <v>Posibilidad de que la ESE IMSALUD, no cumpla con las condiciones mínimas de habilitación de acuerdo a la normatividad vigente.</v>
      </c>
      <c r="AE28" s="65" t="s">
        <v>10</v>
      </c>
      <c r="AF28" s="64">
        <f>O28</f>
        <v>0.6</v>
      </c>
      <c r="AG28" s="65" t="s">
        <v>52</v>
      </c>
      <c r="AH28" s="64">
        <f t="shared" si="2"/>
        <v>0.4</v>
      </c>
      <c r="AI28" s="64">
        <f t="shared" si="3"/>
        <v>0.24</v>
      </c>
      <c r="AJ28" s="185">
        <f>AF29-AI29</f>
        <v>0.216</v>
      </c>
      <c r="AK28" s="186">
        <f>Q28</f>
        <v>0.8</v>
      </c>
      <c r="AL28" s="187" t="str">
        <f>IF(AJ28&lt;=0.2,"Muy Baja",IF((AJ28&gt;0.2)*AND(AJ28&lt;=0.4),"Baja",IF((AJ28&gt;0.4)*AND(AJ28&lt;=0.6),"Media",IF((AJ28&gt;0.6)*AND(AJ28&lt;=0.8),"Alta",IF((AJ28&gt;0.8)*AND(AJ28&lt;=1),"Muy Alta",0)))))</f>
        <v>Baja</v>
      </c>
      <c r="AM28" s="185">
        <f>AJ28</f>
        <v>0.216</v>
      </c>
      <c r="AN28" s="187" t="str">
        <f>IF(AK28&lt;=0.2,"Leve",IF((AK28&gt;0.2)*AND(AK28&lt;=0.4),"Menor",IF((AK28&gt;0.4)*AND(AK28&lt;=0.6),"Moderado",IF((AK28&gt;0.6)*AND(AK28&lt;=0.8),"Mayor",IF((AK28&gt;0.8)*AND(AK28&lt;=1),"Catastrófico",0)))))</f>
        <v>Mayor</v>
      </c>
      <c r="AO28" s="188">
        <f>AK28</f>
        <v>0.8</v>
      </c>
      <c r="AP28" s="189" t="str">
        <f>AL28&amp;AN28</f>
        <v>BajaMayor</v>
      </c>
      <c r="AQ28" s="183" t="str">
        <f>IF(AP28="Muy AltaLeve","Alto",IF(AP28="AltaLeve","Moderado",IF(AP28="MediaLeve","Moderado",IF(AP28="BajaLeve","Bajo",IF(AP28="Muy BajaLeve","Bajo",IF(AP28="Muy AltaMenor","Alto",IF(AP28="AltaMenor","Moderado",IF(AP28="MediaMenor","Moderado",IF(AP28="BajaMenor","Moderado",IF(AP28="Muy BajaMenor","Bajo",IF(AP28="Muy AltaModerado","Alto",IF(AP28="AltaModerado","Alto",IF(AP28="MediaModerado","Moderado",IF(AP28="BajaModerado","Moderado",IF(AP28="Muy BajaModerado","Moderado",IF(AP28="Muy AltaMayor","Alto",IF(AP28="AltaMayor","Alto",IF(AP28="MediaMayor","Alto",IF(AP28="BajaMayor","Alto",IF(AP28="Muy BajaMayor","Alto",IF(AP28="Muy AltaCatastrófico","Extremo",IF(AP28="AltaCatastrófico","Extremo",IF(AP28="MediaCatastrófico","Extremo",IF(AP28="BajaCatastrófico","Extremo",IF(AP28="Muy BajaCatastrófico","Extremo")))))))))))))))))))))))))</f>
        <v>Alto</v>
      </c>
      <c r="AR28" s="163" t="s">
        <v>59</v>
      </c>
      <c r="AS28" s="165" t="s">
        <v>623</v>
      </c>
      <c r="AT28" s="165" t="s">
        <v>717</v>
      </c>
      <c r="AU28" s="175" t="s">
        <v>709</v>
      </c>
      <c r="AV28" s="165" t="s">
        <v>718</v>
      </c>
      <c r="AW28" s="80"/>
      <c r="AX28" s="171">
        <v>46023</v>
      </c>
      <c r="AY28" s="171">
        <v>46387</v>
      </c>
      <c r="AZ28" s="163" t="s">
        <v>291</v>
      </c>
      <c r="BA28" s="179"/>
      <c r="BB28" s="164"/>
    </row>
    <row r="29" spans="1:54" ht="42.75" x14ac:dyDescent="0.25">
      <c r="A29" s="223"/>
      <c r="B29" s="191"/>
      <c r="C29" s="288"/>
      <c r="D29" s="191"/>
      <c r="E29" s="200"/>
      <c r="F29" s="200"/>
      <c r="G29" s="191"/>
      <c r="H29" s="191"/>
      <c r="I29" s="216"/>
      <c r="J29" s="216"/>
      <c r="K29" s="191"/>
      <c r="L29" s="193"/>
      <c r="M29" s="194"/>
      <c r="N29" s="195"/>
      <c r="O29" s="182"/>
      <c r="P29" s="163"/>
      <c r="Q29" s="182"/>
      <c r="R29" s="182"/>
      <c r="S29" s="183"/>
      <c r="T29" s="66" t="s">
        <v>68</v>
      </c>
      <c r="U29" s="60" t="s">
        <v>489</v>
      </c>
      <c r="V29" s="61" t="s">
        <v>35</v>
      </c>
      <c r="W29" s="62" t="s">
        <v>53</v>
      </c>
      <c r="X29" s="62" t="s">
        <v>54</v>
      </c>
      <c r="Y29" s="63" t="str">
        <f t="shared" si="0"/>
        <v>PreventivoManual</v>
      </c>
      <c r="Z29" s="64">
        <f t="shared" si="1"/>
        <v>0.4</v>
      </c>
      <c r="AA29" s="62" t="s">
        <v>55</v>
      </c>
      <c r="AB29" s="62" t="s">
        <v>56</v>
      </c>
      <c r="AC29" s="62" t="s">
        <v>57</v>
      </c>
      <c r="AD29" s="184"/>
      <c r="AE29" s="65" t="s">
        <v>10</v>
      </c>
      <c r="AF29" s="64">
        <f>AF28-AI28</f>
        <v>0.36</v>
      </c>
      <c r="AG29" s="65" t="s">
        <v>60</v>
      </c>
      <c r="AH29" s="64">
        <f t="shared" si="2"/>
        <v>0.4</v>
      </c>
      <c r="AI29" s="64">
        <f t="shared" si="3"/>
        <v>0.14399999999999999</v>
      </c>
      <c r="AJ29" s="185"/>
      <c r="AK29" s="186"/>
      <c r="AL29" s="187"/>
      <c r="AM29" s="185"/>
      <c r="AN29" s="187"/>
      <c r="AO29" s="188"/>
      <c r="AP29" s="189"/>
      <c r="AQ29" s="190"/>
      <c r="AR29" s="163"/>
      <c r="AS29" s="165"/>
      <c r="AT29" s="165"/>
      <c r="AU29" s="175"/>
      <c r="AV29" s="165"/>
      <c r="AW29" s="80"/>
      <c r="AX29" s="171"/>
      <c r="AY29" s="171"/>
      <c r="AZ29" s="163"/>
      <c r="BA29" s="179"/>
      <c r="BB29" s="164"/>
    </row>
    <row r="30" spans="1:54" ht="42.75" x14ac:dyDescent="0.25">
      <c r="A30" s="223">
        <f t="shared" ref="A30" si="13">A28+1</f>
        <v>12</v>
      </c>
      <c r="B30" s="191" t="s">
        <v>132</v>
      </c>
      <c r="C30" s="288" t="s">
        <v>141</v>
      </c>
      <c r="D30" s="191" t="s">
        <v>179</v>
      </c>
      <c r="E30" s="200" t="s">
        <v>149</v>
      </c>
      <c r="F30" s="200" t="s">
        <v>120</v>
      </c>
      <c r="G30" s="191" t="s">
        <v>254</v>
      </c>
      <c r="H30" s="191" t="s">
        <v>262</v>
      </c>
      <c r="I30" s="216" t="s">
        <v>342</v>
      </c>
      <c r="J30" s="216" t="s">
        <v>343</v>
      </c>
      <c r="K30" s="191" t="s">
        <v>161</v>
      </c>
      <c r="L30" s="192" t="s">
        <v>265</v>
      </c>
      <c r="M30" s="194" t="s">
        <v>171</v>
      </c>
      <c r="N30" s="195" t="str">
        <f>IF(M30="Máximo_2_Veces_por_Año",$I$468,IF(M30="3_a_24_veces_por_año",$I$469,IF(M30="24_a_500_veces_por_año",$I$470,IF(M30="500_a_5000_veces_por_año",$I$471,IF(M30="mas_de_5000_Veces_por_año",$I$472)))))</f>
        <v>Media</v>
      </c>
      <c r="O30" s="182">
        <f>IF(N30="Muy Baja",$J$468,IF(N30="Baja",$J$469,IF(N30="Media",$J$470,IF(N30="Alta",$J$471,IF(N30="Muy Alta",$J$472)))))</f>
        <v>0.6</v>
      </c>
      <c r="P30" s="163" t="s">
        <v>62</v>
      </c>
      <c r="Q30" s="182">
        <f>IF(P30="Leve",$I$476,IF(P30="Menor",$I$477,IF(P30="Moderado",$I$478,IF(P30="Mayor",$I$479,IF(P30="Catastrófico",$I$480)))))</f>
        <v>0.8</v>
      </c>
      <c r="R30" s="182" t="str">
        <f>N30&amp;P30</f>
        <v>MediaMayor</v>
      </c>
      <c r="S30" s="183" t="str">
        <f>IF(R30="Muy AltaLeve","Alto",IF(R30="AltaLeve","Moderado",IF(R30="MediaLeve","Moderado",IF(R30="BajaLeve","Bajo",IF(R30="Muy BajaLeve","Bajo",IF(R30="Muy AltaMenor","Alto",IF(R30="AltaMenor","Moderado",IF(R30="MediaMenor","Moderado",IF(R30="BajaMenor","Moderado",IF(R30="Muy BajaMenor","Bajo",IF(R30="Muy AltaModerado","Alto",IF(R30="AltaModerado","Alto",IF(R30="MediaModerado","Moderado",IF(R30="BajaModerado","Moderado",IF(R30="Muy BajaModerado","Moderado",IF(R30="Muy AltaMayor","Alto",IF(R30="AltaMayor","Alto",IF(R30="MediaMayor","Alto",IF(R30="BajaMayor","Alto",IF(R30="Muy BajaMayor","Alto",IF(R30="Muy AltaCatastrófico","Extremo",IF(R30="AltaCatastrófico","Extremo",IF(R30="MediaCatastrófico","Extremo",IF(R30="BajaCatastrófico","Extremo",IF(R30="Muy BajaCatastrófico","Extremo")))))))))))))))))))))))))</f>
        <v>Alto</v>
      </c>
      <c r="T30" s="66" t="s">
        <v>52</v>
      </c>
      <c r="U30" s="60" t="s">
        <v>490</v>
      </c>
      <c r="V30" s="61" t="s">
        <v>35</v>
      </c>
      <c r="W30" s="62" t="s">
        <v>53</v>
      </c>
      <c r="X30" s="62" t="s">
        <v>54</v>
      </c>
      <c r="Y30" s="63" t="str">
        <f t="shared" si="0"/>
        <v>PreventivoManual</v>
      </c>
      <c r="Z30" s="64">
        <f t="shared" si="1"/>
        <v>0.4</v>
      </c>
      <c r="AA30" s="62" t="s">
        <v>55</v>
      </c>
      <c r="AB30" s="62" t="s">
        <v>56</v>
      </c>
      <c r="AC30" s="62" t="s">
        <v>57</v>
      </c>
      <c r="AD30" s="184" t="str">
        <f>J30</f>
        <v>Posibilidad de que no se cumpla con el plan anual de auditorias de calidad propuesto para la vigencia.</v>
      </c>
      <c r="AE30" s="65" t="s">
        <v>10</v>
      </c>
      <c r="AF30" s="64">
        <f>O30</f>
        <v>0.6</v>
      </c>
      <c r="AG30" s="65" t="s">
        <v>52</v>
      </c>
      <c r="AH30" s="64">
        <f t="shared" si="2"/>
        <v>0.4</v>
      </c>
      <c r="AI30" s="64">
        <f t="shared" si="3"/>
        <v>0.24</v>
      </c>
      <c r="AJ30" s="185">
        <f>AF31-AI31</f>
        <v>0.216</v>
      </c>
      <c r="AK30" s="186">
        <f>Q30</f>
        <v>0.8</v>
      </c>
      <c r="AL30" s="187" t="str">
        <f>IF(AJ30&lt;=0.2,"Muy Baja",IF((AJ30&gt;0.2)*AND(AJ30&lt;=0.4),"Baja",IF((AJ30&gt;0.4)*AND(AJ30&lt;=0.6),"Media",IF((AJ30&gt;0.6)*AND(AJ30&lt;=0.8),"Alta",IF((AJ30&gt;0.8)*AND(AJ30&lt;=1),"Muy Alta",0)))))</f>
        <v>Baja</v>
      </c>
      <c r="AM30" s="185">
        <f>AJ30</f>
        <v>0.216</v>
      </c>
      <c r="AN30" s="187" t="str">
        <f>IF(AK30&lt;=0.2,"Leve",IF((AK30&gt;0.2)*AND(AK30&lt;=0.4),"Menor",IF((AK30&gt;0.4)*AND(AK30&lt;=0.6),"Moderado",IF((AK30&gt;0.6)*AND(AK30&lt;=0.8),"Mayor",IF((AK30&gt;0.8)*AND(AK30&lt;=1),"Catastrófico",0)))))</f>
        <v>Mayor</v>
      </c>
      <c r="AO30" s="188">
        <f>AK30</f>
        <v>0.8</v>
      </c>
      <c r="AP30" s="189" t="str">
        <f>AL30&amp;AN30</f>
        <v>BajaMayor</v>
      </c>
      <c r="AQ30" s="183" t="str">
        <f>IF(AP30="Muy AltaLeve","Alto",IF(AP30="AltaLeve","Moderado",IF(AP30="MediaLeve","Moderado",IF(AP30="BajaLeve","Bajo",IF(AP30="Muy BajaLeve","Bajo",IF(AP30="Muy AltaMenor","Alto",IF(AP30="AltaMenor","Moderado",IF(AP30="MediaMenor","Moderado",IF(AP30="BajaMenor","Moderado",IF(AP30="Muy BajaMenor","Bajo",IF(AP30="Muy AltaModerado","Alto",IF(AP30="AltaModerado","Alto",IF(AP30="MediaModerado","Moderado",IF(AP30="BajaModerado","Moderado",IF(AP30="Muy BajaModerado","Moderado",IF(AP30="Muy AltaMayor","Alto",IF(AP30="AltaMayor","Alto",IF(AP30="MediaMayor","Alto",IF(AP30="BajaMayor","Alto",IF(AP30="Muy BajaMayor","Alto",IF(AP30="Muy AltaCatastrófico","Extremo",IF(AP30="AltaCatastrófico","Extremo",IF(AP30="MediaCatastrófico","Extremo",IF(AP30="BajaCatastrófico","Extremo",IF(AP30="Muy BajaCatastrófico","Extremo")))))))))))))))))))))))))</f>
        <v>Alto</v>
      </c>
      <c r="AR30" s="163" t="s">
        <v>59</v>
      </c>
      <c r="AS30" s="165" t="s">
        <v>624</v>
      </c>
      <c r="AT30" s="165" t="s">
        <v>713</v>
      </c>
      <c r="AU30" s="175" t="s">
        <v>709</v>
      </c>
      <c r="AV30" s="165" t="s">
        <v>718</v>
      </c>
      <c r="AW30" s="80"/>
      <c r="AX30" s="171">
        <v>46023</v>
      </c>
      <c r="AY30" s="171">
        <v>46387</v>
      </c>
      <c r="AZ30" s="163" t="s">
        <v>291</v>
      </c>
      <c r="BA30" s="179"/>
      <c r="BB30" s="164"/>
    </row>
    <row r="31" spans="1:54" ht="42.75" x14ac:dyDescent="0.25">
      <c r="A31" s="223"/>
      <c r="B31" s="191"/>
      <c r="C31" s="288"/>
      <c r="D31" s="191"/>
      <c r="E31" s="200"/>
      <c r="F31" s="200"/>
      <c r="G31" s="191"/>
      <c r="H31" s="191"/>
      <c r="I31" s="216"/>
      <c r="J31" s="216"/>
      <c r="K31" s="191"/>
      <c r="L31" s="193"/>
      <c r="M31" s="194"/>
      <c r="N31" s="195"/>
      <c r="O31" s="182"/>
      <c r="P31" s="163"/>
      <c r="Q31" s="182"/>
      <c r="R31" s="182"/>
      <c r="S31" s="183"/>
      <c r="T31" s="66" t="s">
        <v>60</v>
      </c>
      <c r="U31" s="60" t="s">
        <v>491</v>
      </c>
      <c r="V31" s="61" t="s">
        <v>35</v>
      </c>
      <c r="W31" s="62" t="s">
        <v>53</v>
      </c>
      <c r="X31" s="62" t="s">
        <v>54</v>
      </c>
      <c r="Y31" s="63" t="str">
        <f t="shared" si="0"/>
        <v>PreventivoManual</v>
      </c>
      <c r="Z31" s="64">
        <f t="shared" si="1"/>
        <v>0.4</v>
      </c>
      <c r="AA31" s="62" t="s">
        <v>55</v>
      </c>
      <c r="AB31" s="62" t="s">
        <v>56</v>
      </c>
      <c r="AC31" s="62" t="s">
        <v>57</v>
      </c>
      <c r="AD31" s="184"/>
      <c r="AE31" s="65" t="s">
        <v>10</v>
      </c>
      <c r="AF31" s="64">
        <f>AF30-AI30</f>
        <v>0.36</v>
      </c>
      <c r="AG31" s="65" t="s">
        <v>60</v>
      </c>
      <c r="AH31" s="64">
        <f t="shared" si="2"/>
        <v>0.4</v>
      </c>
      <c r="AI31" s="64">
        <f t="shared" si="3"/>
        <v>0.14399999999999999</v>
      </c>
      <c r="AJ31" s="185"/>
      <c r="AK31" s="186"/>
      <c r="AL31" s="187"/>
      <c r="AM31" s="185"/>
      <c r="AN31" s="187"/>
      <c r="AO31" s="188"/>
      <c r="AP31" s="189"/>
      <c r="AQ31" s="190"/>
      <c r="AR31" s="163"/>
      <c r="AS31" s="165"/>
      <c r="AT31" s="165"/>
      <c r="AU31" s="175"/>
      <c r="AV31" s="165"/>
      <c r="AW31" s="80"/>
      <c r="AX31" s="171"/>
      <c r="AY31" s="171"/>
      <c r="AZ31" s="163"/>
      <c r="BA31" s="179"/>
      <c r="BB31" s="164"/>
    </row>
    <row r="32" spans="1:54" ht="42.75" x14ac:dyDescent="0.25">
      <c r="A32" s="223">
        <f t="shared" ref="A32" si="14">A30+1</f>
        <v>13</v>
      </c>
      <c r="B32" s="191" t="s">
        <v>132</v>
      </c>
      <c r="C32" s="288" t="s">
        <v>141</v>
      </c>
      <c r="D32" s="191" t="s">
        <v>183</v>
      </c>
      <c r="E32" s="200" t="s">
        <v>149</v>
      </c>
      <c r="F32" s="200" t="s">
        <v>120</v>
      </c>
      <c r="G32" s="191" t="s">
        <v>254</v>
      </c>
      <c r="H32" s="191" t="s">
        <v>262</v>
      </c>
      <c r="I32" s="216" t="s">
        <v>344</v>
      </c>
      <c r="J32" s="216" t="s">
        <v>345</v>
      </c>
      <c r="K32" s="191" t="s">
        <v>161</v>
      </c>
      <c r="L32" s="192" t="s">
        <v>265</v>
      </c>
      <c r="M32" s="194" t="s">
        <v>171</v>
      </c>
      <c r="N32" s="195" t="str">
        <f>IF(M32="Máximo_2_Veces_por_Año",$I$468,IF(M32="3_a_24_veces_por_año",$I$469,IF(M32="24_a_500_veces_por_año",$I$470,IF(M32="500_a_5000_veces_por_año",$I$471,IF(M32="mas_de_5000_Veces_por_año",$I$472)))))</f>
        <v>Media</v>
      </c>
      <c r="O32" s="182">
        <f>IF(N32="Muy Baja",$J$468,IF(N32="Baja",$J$469,IF(N32="Media",$J$470,IF(N32="Alta",$J$471,IF(N32="Muy Alta",$J$472)))))</f>
        <v>0.6</v>
      </c>
      <c r="P32" s="163" t="s">
        <v>51</v>
      </c>
      <c r="Q32" s="182">
        <f>IF(P32="Leve",$I$476,IF(P32="Menor",$I$477,IF(P32="Moderado",$I$478,IF(P32="Mayor",$I$479,IF(P32="Catastrófico",$I$480)))))</f>
        <v>0.6</v>
      </c>
      <c r="R32" s="182" t="str">
        <f>N32&amp;P32</f>
        <v>MediaModerado</v>
      </c>
      <c r="S32" s="183" t="str">
        <f>IF(R32="Muy AltaLeve","Alto",IF(R32="AltaLeve","Moderado",IF(R32="MediaLeve","Moderado",IF(R32="BajaLeve","Bajo",IF(R32="Muy BajaLeve","Bajo",IF(R32="Muy AltaMenor","Alto",IF(R32="AltaMenor","Moderado",IF(R32="MediaMenor","Moderado",IF(R32="BajaMenor","Moderado",IF(R32="Muy BajaMenor","Bajo",IF(R32="Muy AltaModerado","Alto",IF(R32="AltaModerado","Alto",IF(R32="MediaModerado","Moderado",IF(R32="BajaModerado","Moderado",IF(R32="Muy BajaModerado","Moderado",IF(R32="Muy AltaMayor","Alto",IF(R32="AltaMayor","Alto",IF(R32="MediaMayor","Alto",IF(R32="BajaMayor","Alto",IF(R32="Muy BajaMayor","Alto",IF(R32="Muy AltaCatastrófico","Extremo",IF(R32="AltaCatastrófico","Extremo",IF(R32="MediaCatastrófico","Extremo",IF(R32="BajaCatastrófico","Extremo",IF(R32="Muy BajaCatastrófico","Extremo")))))))))))))))))))))))))</f>
        <v>Moderado</v>
      </c>
      <c r="T32" s="66" t="s">
        <v>52</v>
      </c>
      <c r="U32" s="60" t="s">
        <v>492</v>
      </c>
      <c r="V32" s="61" t="s">
        <v>35</v>
      </c>
      <c r="W32" s="62" t="s">
        <v>53</v>
      </c>
      <c r="X32" s="62" t="s">
        <v>54</v>
      </c>
      <c r="Y32" s="63" t="str">
        <f t="shared" si="0"/>
        <v>PreventivoManual</v>
      </c>
      <c r="Z32" s="64">
        <f t="shared" si="1"/>
        <v>0.4</v>
      </c>
      <c r="AA32" s="62" t="s">
        <v>55</v>
      </c>
      <c r="AB32" s="62" t="s">
        <v>56</v>
      </c>
      <c r="AC32" s="62" t="s">
        <v>57</v>
      </c>
      <c r="AD32" s="184" t="str">
        <f>J32</f>
        <v>Posibilidad de que no se realice el seguimiento de los planes de mejoramiento como resultado de las auditorías de calidad de los diferentes sistemas de referencia.</v>
      </c>
      <c r="AE32" s="65" t="s">
        <v>10</v>
      </c>
      <c r="AF32" s="64">
        <f>O32</f>
        <v>0.6</v>
      </c>
      <c r="AG32" s="65" t="s">
        <v>52</v>
      </c>
      <c r="AH32" s="64">
        <f t="shared" si="2"/>
        <v>0.4</v>
      </c>
      <c r="AI32" s="64">
        <f t="shared" si="3"/>
        <v>0.24</v>
      </c>
      <c r="AJ32" s="185">
        <f>AF33-AI33</f>
        <v>0.216</v>
      </c>
      <c r="AK32" s="186">
        <f>Q32</f>
        <v>0.6</v>
      </c>
      <c r="AL32" s="187" t="str">
        <f>IF(AJ32&lt;=0.2,"Muy Baja",IF((AJ32&gt;0.2)*AND(AJ32&lt;=0.4),"Baja",IF((AJ32&gt;0.4)*AND(AJ32&lt;=0.6),"Media",IF((AJ32&gt;0.6)*AND(AJ32&lt;=0.8),"Alta",IF((AJ32&gt;0.8)*AND(AJ32&lt;=1),"Muy Alta",0)))))</f>
        <v>Baja</v>
      </c>
      <c r="AM32" s="185">
        <f>AJ32</f>
        <v>0.216</v>
      </c>
      <c r="AN32" s="187" t="str">
        <f>IF(AK32&lt;=0.2,"Leve",IF((AK32&gt;0.2)*AND(AK32&lt;=0.4),"Menor",IF((AK32&gt;0.4)*AND(AK32&lt;=0.6),"Moderado",IF((AK32&gt;0.6)*AND(AK32&lt;=0.8),"Mayor",IF((AK32&gt;0.8)*AND(AK32&lt;=1),"Catastrófico",0)))))</f>
        <v>Moderado</v>
      </c>
      <c r="AO32" s="188">
        <f>AK32</f>
        <v>0.6</v>
      </c>
      <c r="AP32" s="189" t="str">
        <f>AL32&amp;AN32</f>
        <v>BajaModerado</v>
      </c>
      <c r="AQ32" s="183" t="str">
        <f>IF(AP32="Muy AltaLeve","Alto",IF(AP32="AltaLeve","Moderado",IF(AP32="MediaLeve","Moderado",IF(AP32="BajaLeve","Bajo",IF(AP32="Muy BajaLeve","Bajo",IF(AP32="Muy AltaMenor","Alto",IF(AP32="AltaMenor","Moderado",IF(AP32="MediaMenor","Moderado",IF(AP32="BajaMenor","Moderado",IF(AP32="Muy BajaMenor","Bajo",IF(AP32="Muy AltaModerado","Alto",IF(AP32="AltaModerado","Alto",IF(AP32="MediaModerado","Moderado",IF(AP32="BajaModerado","Moderado",IF(AP32="Muy BajaModerado","Moderado",IF(AP32="Muy AltaMayor","Alto",IF(AP32="AltaMayor","Alto",IF(AP32="MediaMayor","Alto",IF(AP32="BajaMayor","Alto",IF(AP32="Muy BajaMayor","Alto",IF(AP32="Muy AltaCatastrófico","Extremo",IF(AP32="AltaCatastrófico","Extremo",IF(AP32="MediaCatastrófico","Extremo",IF(AP32="BajaCatastrófico","Extremo",IF(AP32="Muy BajaCatastrófico","Extremo")))))))))))))))))))))))))</f>
        <v>Moderado</v>
      </c>
      <c r="AR32" s="163" t="s">
        <v>59</v>
      </c>
      <c r="AS32" s="165" t="s">
        <v>625</v>
      </c>
      <c r="AT32" s="165" t="s">
        <v>713</v>
      </c>
      <c r="AU32" s="175" t="s">
        <v>709</v>
      </c>
      <c r="AV32" s="165" t="s">
        <v>719</v>
      </c>
      <c r="AW32" s="80"/>
      <c r="AX32" s="171">
        <v>46023</v>
      </c>
      <c r="AY32" s="171">
        <v>46387</v>
      </c>
      <c r="AZ32" s="163" t="s">
        <v>289</v>
      </c>
      <c r="BA32" s="179"/>
      <c r="BB32" s="164"/>
    </row>
    <row r="33" spans="1:54" ht="42.75" x14ac:dyDescent="0.25">
      <c r="A33" s="223"/>
      <c r="B33" s="191"/>
      <c r="C33" s="288"/>
      <c r="D33" s="191"/>
      <c r="E33" s="200"/>
      <c r="F33" s="200"/>
      <c r="G33" s="191"/>
      <c r="H33" s="191"/>
      <c r="I33" s="216"/>
      <c r="J33" s="216"/>
      <c r="K33" s="191"/>
      <c r="L33" s="193"/>
      <c r="M33" s="194"/>
      <c r="N33" s="195"/>
      <c r="O33" s="182"/>
      <c r="P33" s="163"/>
      <c r="Q33" s="182"/>
      <c r="R33" s="182"/>
      <c r="S33" s="183"/>
      <c r="T33" s="66" t="s">
        <v>60</v>
      </c>
      <c r="U33" s="60" t="s">
        <v>493</v>
      </c>
      <c r="V33" s="61" t="s">
        <v>35</v>
      </c>
      <c r="W33" s="61" t="s">
        <v>53</v>
      </c>
      <c r="X33" s="61" t="s">
        <v>54</v>
      </c>
      <c r="Y33" s="63" t="str">
        <f t="shared" si="0"/>
        <v>PreventivoManual</v>
      </c>
      <c r="Z33" s="64">
        <f t="shared" si="1"/>
        <v>0.4</v>
      </c>
      <c r="AA33" s="62" t="s">
        <v>55</v>
      </c>
      <c r="AB33" s="62" t="s">
        <v>56</v>
      </c>
      <c r="AC33" s="62" t="s">
        <v>57</v>
      </c>
      <c r="AD33" s="184"/>
      <c r="AE33" s="65" t="s">
        <v>10</v>
      </c>
      <c r="AF33" s="64">
        <f>AF32-AI32</f>
        <v>0.36</v>
      </c>
      <c r="AG33" s="65" t="s">
        <v>60</v>
      </c>
      <c r="AH33" s="64">
        <f t="shared" si="2"/>
        <v>0.4</v>
      </c>
      <c r="AI33" s="64">
        <f t="shared" si="3"/>
        <v>0.14399999999999999</v>
      </c>
      <c r="AJ33" s="185"/>
      <c r="AK33" s="186"/>
      <c r="AL33" s="187"/>
      <c r="AM33" s="185"/>
      <c r="AN33" s="187"/>
      <c r="AO33" s="188"/>
      <c r="AP33" s="189"/>
      <c r="AQ33" s="190"/>
      <c r="AR33" s="163"/>
      <c r="AS33" s="165"/>
      <c r="AT33" s="165"/>
      <c r="AU33" s="175"/>
      <c r="AV33" s="165"/>
      <c r="AW33" s="80"/>
      <c r="AX33" s="171"/>
      <c r="AY33" s="171"/>
      <c r="AZ33" s="163"/>
      <c r="BA33" s="179"/>
      <c r="BB33" s="164"/>
    </row>
    <row r="34" spans="1:54" ht="42.75" customHeight="1" x14ac:dyDescent="0.25">
      <c r="A34" s="223">
        <f t="shared" ref="A34" si="15">A32+1</f>
        <v>14</v>
      </c>
      <c r="B34" s="191" t="s">
        <v>132</v>
      </c>
      <c r="C34" s="288" t="s">
        <v>141</v>
      </c>
      <c r="D34" s="191" t="s">
        <v>186</v>
      </c>
      <c r="E34" s="200" t="s">
        <v>149</v>
      </c>
      <c r="F34" s="200" t="s">
        <v>93</v>
      </c>
      <c r="G34" s="191" t="s">
        <v>139</v>
      </c>
      <c r="H34" s="191" t="s">
        <v>262</v>
      </c>
      <c r="I34" s="216" t="s">
        <v>346</v>
      </c>
      <c r="J34" s="216" t="s">
        <v>1082</v>
      </c>
      <c r="K34" s="191" t="s">
        <v>161</v>
      </c>
      <c r="L34" s="192" t="s">
        <v>265</v>
      </c>
      <c r="M34" s="194" t="s">
        <v>165</v>
      </c>
      <c r="N34" s="195" t="str">
        <f>IF(M34="Máximo_2_Veces_por_Año",$I$468,IF(M34="3_a_24_veces_por_año",$I$469,IF(M34="24_a_500_veces_por_año",$I$470,IF(M34="500_a_5000_veces_por_año",$I$471,IF(M34="mas_de_5000_Veces_por_año",$I$472)))))</f>
        <v>Baja</v>
      </c>
      <c r="O34" s="182">
        <f>IF(N34="Muy Baja",$J$468,IF(N34="Baja",$J$469,IF(N34="Media",$J$470,IF(N34="Alta",$J$471,IF(N34="Muy Alta",$J$472)))))</f>
        <v>0.4</v>
      </c>
      <c r="P34" s="163" t="s">
        <v>51</v>
      </c>
      <c r="Q34" s="182">
        <f>IF(P34="Leve",$I$476,IF(P34="Menor",$I$477,IF(P34="Moderado",$I$478,IF(P34="Mayor",$I$479,IF(P34="Catastrófico",$I$480)))))</f>
        <v>0.6</v>
      </c>
      <c r="R34" s="182" t="str">
        <f>N34&amp;P34</f>
        <v>BajaModerado</v>
      </c>
      <c r="S34" s="183" t="str">
        <f>IF(R34="Muy AltaLeve","Alto",IF(R34="AltaLeve","Moderado",IF(R34="MediaLeve","Moderado",IF(R34="BajaLeve","Bajo",IF(R34="Muy BajaLeve","Bajo",IF(R34="Muy AltaMenor","Alto",IF(R34="AltaMenor","Moderado",IF(R34="MediaMenor","Moderado",IF(R34="BajaMenor","Moderado",IF(R34="Muy BajaMenor","Bajo",IF(R34="Muy AltaModerado","Alto",IF(R34="AltaModerado","Alto",IF(R34="MediaModerado","Moderado",IF(R34="BajaModerado","Moderado",IF(R34="Muy BajaModerado","Moderado",IF(R34="Muy AltaMayor","Alto",IF(R34="AltaMayor","Alto",IF(R34="MediaMayor","Alto",IF(R34="BajaMayor","Alto",IF(R34="Muy BajaMayor","Alto",IF(R34="Muy AltaCatastrófico","Extremo",IF(R34="AltaCatastrófico","Extremo",IF(R34="MediaCatastrófico","Extremo",IF(R34="BajaCatastrófico","Extremo",IF(R34="Muy BajaCatastrófico","Extremo")))))))))))))))))))))))))</f>
        <v>Moderado</v>
      </c>
      <c r="T34" s="66" t="s">
        <v>52</v>
      </c>
      <c r="U34" s="60" t="s">
        <v>494</v>
      </c>
      <c r="V34" s="61" t="s">
        <v>35</v>
      </c>
      <c r="W34" s="61" t="s">
        <v>53</v>
      </c>
      <c r="X34" s="61" t="s">
        <v>54</v>
      </c>
      <c r="Y34" s="63" t="str">
        <f t="shared" si="0"/>
        <v>PreventivoManual</v>
      </c>
      <c r="Z34" s="64">
        <f t="shared" si="1"/>
        <v>0.4</v>
      </c>
      <c r="AA34" s="62" t="s">
        <v>55</v>
      </c>
      <c r="AB34" s="62" t="s">
        <v>56</v>
      </c>
      <c r="AC34" s="62" t="s">
        <v>57</v>
      </c>
      <c r="AD34" s="184" t="str">
        <f>J34</f>
        <v>Posibilidad de que la ESE IMSALUD no desarrolle el mejoramiento de procesos, practicas, experiencias, ideas o estrategias implementadas como resultado del proceso de referenciación comparativa afectando asi la menora continua</v>
      </c>
      <c r="AE34" s="65" t="s">
        <v>10</v>
      </c>
      <c r="AF34" s="64">
        <f>O34</f>
        <v>0.4</v>
      </c>
      <c r="AG34" s="65" t="s">
        <v>52</v>
      </c>
      <c r="AH34" s="64">
        <f t="shared" si="2"/>
        <v>0.4</v>
      </c>
      <c r="AI34" s="64">
        <f t="shared" si="3"/>
        <v>0.16000000000000003</v>
      </c>
      <c r="AJ34" s="185">
        <f>AF35-AI35</f>
        <v>0.14399999999999999</v>
      </c>
      <c r="AK34" s="186">
        <f>Q34</f>
        <v>0.6</v>
      </c>
      <c r="AL34" s="187" t="str">
        <f>IF(AJ34&lt;=0.2,"Muy Baja",IF((AJ34&gt;0.2)*AND(AJ34&lt;=0.4),"Baja",IF((AJ34&gt;0.4)*AND(AJ34&lt;=0.6),"Media",IF((AJ34&gt;0.6)*AND(AJ34&lt;=0.8),"Alta",IF((AJ34&gt;0.8)*AND(AJ34&lt;=1),"Muy Alta",0)))))</f>
        <v>Muy Baja</v>
      </c>
      <c r="AM34" s="185">
        <f>AJ34</f>
        <v>0.14399999999999999</v>
      </c>
      <c r="AN34" s="187" t="str">
        <f>IF(AK34&lt;=0.2,"Leve",IF((AK34&gt;0.2)*AND(AK34&lt;=0.4),"Menor",IF((AK34&gt;0.4)*AND(AK34&lt;=0.6),"Moderado",IF((AK34&gt;0.6)*AND(AK34&lt;=0.8),"Mayor",IF((AK34&gt;0.8)*AND(AK34&lt;=1),"Catastrófico",0)))))</f>
        <v>Moderado</v>
      </c>
      <c r="AO34" s="188">
        <f>AK34</f>
        <v>0.6</v>
      </c>
      <c r="AP34" s="189" t="str">
        <f>AL34&amp;AN34</f>
        <v>Muy BajaModerado</v>
      </c>
      <c r="AQ34" s="183" t="str">
        <f>IF(AP34="Muy AltaLeve","Alto",IF(AP34="AltaLeve","Moderado",IF(AP34="MediaLeve","Moderado",IF(AP34="BajaLeve","Bajo",IF(AP34="Muy BajaLeve","Bajo",IF(AP34="Muy AltaMenor","Alto",IF(AP34="AltaMenor","Moderado",IF(AP34="MediaMenor","Moderado",IF(AP34="BajaMenor","Moderado",IF(AP34="Muy BajaMenor","Bajo",IF(AP34="Muy AltaModerado","Alto",IF(AP34="AltaModerado","Alto",IF(AP34="MediaModerado","Moderado",IF(AP34="BajaModerado","Moderado",IF(AP34="Muy BajaModerado","Moderado",IF(AP34="Muy AltaMayor","Alto",IF(AP34="AltaMayor","Alto",IF(AP34="MediaMayor","Alto",IF(AP34="BajaMayor","Alto",IF(AP34="Muy BajaMayor","Alto",IF(AP34="Muy AltaCatastrófico","Extremo",IF(AP34="AltaCatastrófico","Extremo",IF(AP34="MediaCatastrófico","Extremo",IF(AP34="BajaCatastrófico","Extremo",IF(AP34="Muy BajaCatastrófico","Extremo")))))))))))))))))))))))))</f>
        <v>Moderado</v>
      </c>
      <c r="AR34" s="163" t="s">
        <v>59</v>
      </c>
      <c r="AS34" s="165" t="s">
        <v>626</v>
      </c>
      <c r="AT34" s="165" t="s">
        <v>713</v>
      </c>
      <c r="AU34" s="175" t="s">
        <v>709</v>
      </c>
      <c r="AV34" s="165" t="s">
        <v>720</v>
      </c>
      <c r="AW34" s="80"/>
      <c r="AX34" s="171">
        <v>46023</v>
      </c>
      <c r="AY34" s="171">
        <v>46387</v>
      </c>
      <c r="AZ34" s="163" t="s">
        <v>291</v>
      </c>
      <c r="BA34" s="179"/>
      <c r="BB34" s="164"/>
    </row>
    <row r="35" spans="1:54" ht="42.75" x14ac:dyDescent="0.25">
      <c r="A35" s="223"/>
      <c r="B35" s="191"/>
      <c r="C35" s="288"/>
      <c r="D35" s="191"/>
      <c r="E35" s="200"/>
      <c r="F35" s="200"/>
      <c r="G35" s="191"/>
      <c r="H35" s="191"/>
      <c r="I35" s="216"/>
      <c r="J35" s="216"/>
      <c r="K35" s="191"/>
      <c r="L35" s="193"/>
      <c r="M35" s="194"/>
      <c r="N35" s="195"/>
      <c r="O35" s="182"/>
      <c r="P35" s="163"/>
      <c r="Q35" s="182"/>
      <c r="R35" s="182"/>
      <c r="S35" s="183"/>
      <c r="T35" s="66" t="s">
        <v>60</v>
      </c>
      <c r="U35" s="60" t="s">
        <v>495</v>
      </c>
      <c r="V35" s="61" t="s">
        <v>35</v>
      </c>
      <c r="W35" s="61" t="s">
        <v>53</v>
      </c>
      <c r="X35" s="61" t="s">
        <v>54</v>
      </c>
      <c r="Y35" s="63" t="str">
        <f t="shared" si="0"/>
        <v>PreventivoManual</v>
      </c>
      <c r="Z35" s="64">
        <f t="shared" si="1"/>
        <v>0.4</v>
      </c>
      <c r="AA35" s="62" t="s">
        <v>55</v>
      </c>
      <c r="AB35" s="62" t="s">
        <v>56</v>
      </c>
      <c r="AC35" s="62" t="s">
        <v>57</v>
      </c>
      <c r="AD35" s="184"/>
      <c r="AE35" s="65" t="s">
        <v>10</v>
      </c>
      <c r="AF35" s="64">
        <f>AF34-AI34</f>
        <v>0.24</v>
      </c>
      <c r="AG35" s="65" t="s">
        <v>60</v>
      </c>
      <c r="AH35" s="64">
        <f t="shared" si="2"/>
        <v>0.4</v>
      </c>
      <c r="AI35" s="64">
        <f t="shared" si="3"/>
        <v>9.6000000000000002E-2</v>
      </c>
      <c r="AJ35" s="185"/>
      <c r="AK35" s="186"/>
      <c r="AL35" s="187"/>
      <c r="AM35" s="185"/>
      <c r="AN35" s="187"/>
      <c r="AO35" s="188"/>
      <c r="AP35" s="189"/>
      <c r="AQ35" s="190"/>
      <c r="AR35" s="163"/>
      <c r="AS35" s="165"/>
      <c r="AT35" s="165"/>
      <c r="AU35" s="175"/>
      <c r="AV35" s="165"/>
      <c r="AW35" s="80"/>
      <c r="AX35" s="171"/>
      <c r="AY35" s="171"/>
      <c r="AZ35" s="163"/>
      <c r="BA35" s="179"/>
      <c r="BB35" s="164"/>
    </row>
    <row r="36" spans="1:54" ht="61.5" customHeight="1" x14ac:dyDescent="0.25">
      <c r="A36" s="223">
        <f t="shared" ref="A36" si="16">A34+1</f>
        <v>15</v>
      </c>
      <c r="B36" s="191" t="s">
        <v>75</v>
      </c>
      <c r="C36" s="288" t="s">
        <v>150</v>
      </c>
      <c r="D36" s="191" t="s">
        <v>224</v>
      </c>
      <c r="E36" s="200" t="s">
        <v>305</v>
      </c>
      <c r="F36" s="200" t="s">
        <v>120</v>
      </c>
      <c r="G36" s="191" t="s">
        <v>112</v>
      </c>
      <c r="H36" s="191" t="s">
        <v>262</v>
      </c>
      <c r="I36" s="216" t="s">
        <v>347</v>
      </c>
      <c r="J36" s="216" t="s">
        <v>348</v>
      </c>
      <c r="K36" s="288" t="s">
        <v>172</v>
      </c>
      <c r="L36" s="319" t="s">
        <v>272</v>
      </c>
      <c r="M36" s="321" t="s">
        <v>180</v>
      </c>
      <c r="N36" s="195" t="str">
        <f>IF(M36="Máximo_2_Veces_por_Año",$I$468,IF(M36="3_a_24_veces_por_año",$I$469,IF(M36="24_a_500_veces_por_año",$I$470,IF(M36="500_a_5000_veces_por_año",$I$471,IF(M36="mas_de_5000_Veces_por_año",$I$472)))))</f>
        <v>Muy Alta</v>
      </c>
      <c r="O36" s="182">
        <f>IF(N36="Muy Baja",$J$468,IF(N36="Baja",$J$469,IF(N36="Media",$J$470,IF(N36="Alta",$J$471,IF(N36="Muy Alta",$J$472)))))</f>
        <v>1</v>
      </c>
      <c r="P36" s="318" t="s">
        <v>62</v>
      </c>
      <c r="Q36" s="182">
        <f>IF(P36="Leve",$I$476,IF(P36="Menor",$I$477,IF(P36="Moderado",$I$478,IF(P36="Mayor",$I$479,IF(P36="Catastrófico",$I$480)))))</f>
        <v>0.8</v>
      </c>
      <c r="R36" s="182" t="str">
        <f>N36&amp;P36</f>
        <v>Muy AltaMayor</v>
      </c>
      <c r="S36" s="183" t="str">
        <f>IF(R36="Muy AltaLeve","Alto",IF(R36="AltaLeve","Moderado",IF(R36="MediaLeve","Moderado",IF(R36="BajaLeve","Bajo",IF(R36="Muy BajaLeve","Bajo",IF(R36="Muy AltaMenor","Alto",IF(R36="AltaMenor","Moderado",IF(R36="MediaMenor","Moderado",IF(R36="BajaMenor","Moderado",IF(R36="Muy BajaMenor","Bajo",IF(R36="Muy AltaModerado","Alto",IF(R36="AltaModerado","Alto",IF(R36="MediaModerado","Moderado",IF(R36="BajaModerado","Moderado",IF(R36="Muy BajaModerado","Moderado",IF(R36="Muy AltaMayor","Alto",IF(R36="AltaMayor","Alto",IF(R36="MediaMayor","Alto",IF(R36="BajaMayor","Alto",IF(R36="Muy BajaMayor","Alto",IF(R36="Muy AltaCatastrófico","Extremo",IF(R36="AltaCatastrófico","Extremo",IF(R36="MediaCatastrófico","Extremo",IF(R36="BajaCatastrófico","Extremo",IF(R36="Muy BajaCatastrófico","Extremo")))))))))))))))))))))))))</f>
        <v>Alto</v>
      </c>
      <c r="T36" s="66" t="s">
        <v>52</v>
      </c>
      <c r="U36" s="60" t="s">
        <v>496</v>
      </c>
      <c r="V36" s="61" t="s">
        <v>35</v>
      </c>
      <c r="W36" s="61" t="s">
        <v>53</v>
      </c>
      <c r="X36" s="61" t="s">
        <v>54</v>
      </c>
      <c r="Y36" s="63" t="str">
        <f t="shared" si="0"/>
        <v>PreventivoManual</v>
      </c>
      <c r="Z36" s="64">
        <f t="shared" si="1"/>
        <v>0.4</v>
      </c>
      <c r="AA36" s="62" t="s">
        <v>55</v>
      </c>
      <c r="AB36" s="62" t="s">
        <v>56</v>
      </c>
      <c r="AC36" s="62" t="s">
        <v>57</v>
      </c>
      <c r="AD36" s="184" t="str">
        <f>J36</f>
        <v>Posibilidad de inconsistencias en la entrada y salida de elementos al almacén de la ESE IMSALUD.</v>
      </c>
      <c r="AE36" s="65" t="s">
        <v>10</v>
      </c>
      <c r="AF36" s="64">
        <f>O36</f>
        <v>1</v>
      </c>
      <c r="AG36" s="65" t="s">
        <v>52</v>
      </c>
      <c r="AH36" s="64">
        <f t="shared" si="2"/>
        <v>0.4</v>
      </c>
      <c r="AI36" s="64">
        <f t="shared" si="3"/>
        <v>0.4</v>
      </c>
      <c r="AJ36" s="185">
        <f>AF37-AI37</f>
        <v>0.36</v>
      </c>
      <c r="AK36" s="186">
        <f>Q36</f>
        <v>0.8</v>
      </c>
      <c r="AL36" s="187" t="str">
        <f>IF(AJ36&lt;=0.2,"Muy Baja",IF((AJ36&gt;0.2)*AND(AJ36&lt;=0.4),"Baja",IF((AJ36&gt;0.4)*AND(AJ36&lt;=0.6),"Media",IF((AJ36&gt;0.6)*AND(AJ36&lt;=0.8),"Alta",IF((AJ36&gt;0.8)*AND(AJ36&lt;=1),"Muy Alta",0)))))</f>
        <v>Baja</v>
      </c>
      <c r="AM36" s="185">
        <f>AJ36</f>
        <v>0.36</v>
      </c>
      <c r="AN36" s="187" t="str">
        <f>IF(AK36&lt;=0.2,"Leve",IF((AK36&gt;0.2)*AND(AK36&lt;=0.4),"Menor",IF((AK36&gt;0.4)*AND(AK36&lt;=0.6),"Moderado",IF((AK36&gt;0.6)*AND(AK36&lt;=0.8),"Mayor",IF((AK36&gt;0.8)*AND(AK36&lt;=1),"Catastrófico",0)))))</f>
        <v>Mayor</v>
      </c>
      <c r="AO36" s="188">
        <f>AK36</f>
        <v>0.8</v>
      </c>
      <c r="AP36" s="189" t="str">
        <f>AL36&amp;AN36</f>
        <v>BajaMayor</v>
      </c>
      <c r="AQ36" s="183" t="str">
        <f>IF(AP36="Muy AltaLeve","Alto",IF(AP36="AltaLeve","Moderado",IF(AP36="MediaLeve","Moderado",IF(AP36="BajaLeve","Bajo",IF(AP36="Muy BajaLeve","Bajo",IF(AP36="Muy AltaMenor","Alto",IF(AP36="AltaMenor","Moderado",IF(AP36="MediaMenor","Moderado",IF(AP36="BajaMenor","Moderado",IF(AP36="Muy BajaMenor","Bajo",IF(AP36="Muy AltaModerado","Alto",IF(AP36="AltaModerado","Alto",IF(AP36="MediaModerado","Moderado",IF(AP36="BajaModerado","Moderado",IF(AP36="Muy BajaModerado","Moderado",IF(AP36="Muy AltaMayor","Alto",IF(AP36="AltaMayor","Alto",IF(AP36="MediaMayor","Alto",IF(AP36="BajaMayor","Alto",IF(AP36="Muy BajaMayor","Alto",IF(AP36="Muy AltaCatastrófico","Extremo",IF(AP36="AltaCatastrófico","Extremo",IF(AP36="MediaCatastrófico","Extremo",IF(AP36="BajaCatastrófico","Extremo",IF(AP36="Muy BajaCatastrófico","Extremo")))))))))))))))))))))))))</f>
        <v>Alto</v>
      </c>
      <c r="AR36" s="163" t="s">
        <v>59</v>
      </c>
      <c r="AS36" s="175" t="s">
        <v>627</v>
      </c>
      <c r="AT36" s="175" t="s">
        <v>721</v>
      </c>
      <c r="AU36" s="175" t="s">
        <v>722</v>
      </c>
      <c r="AV36" s="175" t="s">
        <v>723</v>
      </c>
      <c r="AW36" s="80"/>
      <c r="AX36" s="172">
        <v>46023</v>
      </c>
      <c r="AY36" s="172">
        <v>46387</v>
      </c>
      <c r="AZ36" s="164" t="s">
        <v>289</v>
      </c>
      <c r="BA36" s="317"/>
      <c r="BB36" s="164"/>
    </row>
    <row r="37" spans="1:54" ht="42.75" x14ac:dyDescent="0.25">
      <c r="A37" s="223"/>
      <c r="B37" s="191"/>
      <c r="C37" s="288"/>
      <c r="D37" s="191"/>
      <c r="E37" s="200"/>
      <c r="F37" s="200"/>
      <c r="G37" s="191"/>
      <c r="H37" s="191"/>
      <c r="I37" s="216"/>
      <c r="J37" s="216"/>
      <c r="K37" s="191"/>
      <c r="L37" s="320"/>
      <c r="M37" s="194"/>
      <c r="N37" s="195"/>
      <c r="O37" s="182"/>
      <c r="P37" s="163"/>
      <c r="Q37" s="182"/>
      <c r="R37" s="182"/>
      <c r="S37" s="183"/>
      <c r="T37" s="66" t="s">
        <v>60</v>
      </c>
      <c r="U37" s="60" t="s">
        <v>497</v>
      </c>
      <c r="V37" s="61" t="s">
        <v>35</v>
      </c>
      <c r="W37" s="61" t="s">
        <v>53</v>
      </c>
      <c r="X37" s="61" t="s">
        <v>54</v>
      </c>
      <c r="Y37" s="63" t="str">
        <f t="shared" si="0"/>
        <v>PreventivoManual</v>
      </c>
      <c r="Z37" s="64">
        <f t="shared" si="1"/>
        <v>0.4</v>
      </c>
      <c r="AA37" s="62" t="s">
        <v>55</v>
      </c>
      <c r="AB37" s="62" t="s">
        <v>56</v>
      </c>
      <c r="AC37" s="62" t="s">
        <v>57</v>
      </c>
      <c r="AD37" s="184"/>
      <c r="AE37" s="65" t="s">
        <v>10</v>
      </c>
      <c r="AF37" s="64">
        <f>AF36-AI36</f>
        <v>0.6</v>
      </c>
      <c r="AG37" s="65" t="s">
        <v>60</v>
      </c>
      <c r="AH37" s="64">
        <f t="shared" si="2"/>
        <v>0.4</v>
      </c>
      <c r="AI37" s="64">
        <f t="shared" si="3"/>
        <v>0.24</v>
      </c>
      <c r="AJ37" s="185"/>
      <c r="AK37" s="186"/>
      <c r="AL37" s="187"/>
      <c r="AM37" s="185"/>
      <c r="AN37" s="187"/>
      <c r="AO37" s="188"/>
      <c r="AP37" s="189"/>
      <c r="AQ37" s="190"/>
      <c r="AR37" s="163"/>
      <c r="AS37" s="175"/>
      <c r="AT37" s="175"/>
      <c r="AU37" s="175"/>
      <c r="AV37" s="175"/>
      <c r="AW37" s="80"/>
      <c r="AX37" s="172"/>
      <c r="AY37" s="172"/>
      <c r="AZ37" s="164"/>
      <c r="BA37" s="317"/>
      <c r="BB37" s="164"/>
    </row>
    <row r="38" spans="1:54" ht="80.25" customHeight="1" x14ac:dyDescent="0.25">
      <c r="A38" s="223">
        <f t="shared" ref="A38" si="17">A36+1</f>
        <v>16</v>
      </c>
      <c r="B38" s="191" t="s">
        <v>75</v>
      </c>
      <c r="C38" s="288" t="s">
        <v>150</v>
      </c>
      <c r="D38" s="191" t="s">
        <v>224</v>
      </c>
      <c r="E38" s="200" t="s">
        <v>95</v>
      </c>
      <c r="F38" s="200" t="s">
        <v>120</v>
      </c>
      <c r="G38" s="191" t="s">
        <v>112</v>
      </c>
      <c r="H38" s="191" t="s">
        <v>262</v>
      </c>
      <c r="I38" s="216" t="s">
        <v>349</v>
      </c>
      <c r="J38" s="216" t="s">
        <v>350</v>
      </c>
      <c r="K38" s="288" t="s">
        <v>161</v>
      </c>
      <c r="L38" s="319" t="s">
        <v>265</v>
      </c>
      <c r="M38" s="321" t="s">
        <v>180</v>
      </c>
      <c r="N38" s="195" t="str">
        <f>IF(M38="Máximo_2_Veces_por_Año",$I$468,IF(M38="3_a_24_veces_por_año",$I$469,IF(M38="24_a_500_veces_por_año",$I$470,IF(M38="500_a_5000_veces_por_año",$I$471,IF(M38="mas_de_5000_Veces_por_año",$I$472)))))</f>
        <v>Muy Alta</v>
      </c>
      <c r="O38" s="182">
        <f>IF(N38="Muy Baja",$J$468,IF(N38="Baja",$J$469,IF(N38="Media",$J$470,IF(N38="Alta",$J$471,IF(N38="Muy Alta",$J$472)))))</f>
        <v>1</v>
      </c>
      <c r="P38" s="318" t="s">
        <v>62</v>
      </c>
      <c r="Q38" s="182">
        <f>IF(P38="Leve",$I$476,IF(P38="Menor",$I$477,IF(P38="Moderado",$I$478,IF(P38="Mayor",$I$479,IF(P38="Catastrófico",$I$480)))))</f>
        <v>0.8</v>
      </c>
      <c r="R38" s="182" t="str">
        <f>N38&amp;P38</f>
        <v>Muy AltaMayor</v>
      </c>
      <c r="S38" s="183" t="str">
        <f>IF(R38="Muy AltaLeve","Alto",IF(R38="AltaLeve","Moderado",IF(R38="MediaLeve","Moderado",IF(R38="BajaLeve","Bajo",IF(R38="Muy BajaLeve","Bajo",IF(R38="Muy AltaMenor","Alto",IF(R38="AltaMenor","Moderado",IF(R38="MediaMenor","Moderado",IF(R38="BajaMenor","Moderado",IF(R38="Muy BajaMenor","Bajo",IF(R38="Muy AltaModerado","Alto",IF(R38="AltaModerado","Alto",IF(R38="MediaModerado","Moderado",IF(R38="BajaModerado","Moderado",IF(R38="Muy BajaModerado","Moderado",IF(R38="Muy AltaMayor","Alto",IF(R38="AltaMayor","Alto",IF(R38="MediaMayor","Alto",IF(R38="BajaMayor","Alto",IF(R38="Muy BajaMayor","Alto",IF(R38="Muy AltaCatastrófico","Extremo",IF(R38="AltaCatastrófico","Extremo",IF(R38="MediaCatastrófico","Extremo",IF(R38="BajaCatastrófico","Extremo",IF(R38="Muy BajaCatastrófico","Extremo")))))))))))))))))))))))))</f>
        <v>Alto</v>
      </c>
      <c r="T38" s="66" t="s">
        <v>52</v>
      </c>
      <c r="U38" s="60" t="s">
        <v>498</v>
      </c>
      <c r="V38" s="61" t="s">
        <v>35</v>
      </c>
      <c r="W38" s="61" t="s">
        <v>53</v>
      </c>
      <c r="X38" s="61" t="s">
        <v>54</v>
      </c>
      <c r="Y38" s="63" t="str">
        <f t="shared" si="0"/>
        <v>PreventivoManual</v>
      </c>
      <c r="Z38" s="64">
        <f t="shared" si="1"/>
        <v>0.4</v>
      </c>
      <c r="AA38" s="62" t="s">
        <v>55</v>
      </c>
      <c r="AB38" s="62" t="s">
        <v>56</v>
      </c>
      <c r="AC38" s="62" t="s">
        <v>57</v>
      </c>
      <c r="AD38" s="184" t="str">
        <f>J38</f>
        <v>Posibilidad de desactualización del inventario del sistema TNS, con el inventario físico en bodega.</v>
      </c>
      <c r="AE38" s="65" t="s">
        <v>10</v>
      </c>
      <c r="AF38" s="64">
        <f>O38</f>
        <v>1</v>
      </c>
      <c r="AG38" s="65" t="s">
        <v>52</v>
      </c>
      <c r="AH38" s="64">
        <f t="shared" si="2"/>
        <v>0.4</v>
      </c>
      <c r="AI38" s="64">
        <f t="shared" si="3"/>
        <v>0.4</v>
      </c>
      <c r="AJ38" s="185">
        <f>AF39-AI39</f>
        <v>0.36</v>
      </c>
      <c r="AK38" s="186">
        <f>Q38</f>
        <v>0.8</v>
      </c>
      <c r="AL38" s="187" t="str">
        <f>IF(AJ38&lt;=0.2,"Muy Baja",IF((AJ38&gt;0.2)*AND(AJ38&lt;=0.4),"Baja",IF((AJ38&gt;0.4)*AND(AJ38&lt;=0.6),"Media",IF((AJ38&gt;0.6)*AND(AJ38&lt;=0.8),"Alta",IF((AJ38&gt;0.8)*AND(AJ38&lt;=1),"Muy Alta",0)))))</f>
        <v>Baja</v>
      </c>
      <c r="AM38" s="185">
        <f>AJ38</f>
        <v>0.36</v>
      </c>
      <c r="AN38" s="187" t="str">
        <f>IF(AK38&lt;=0.2,"Leve",IF((AK38&gt;0.2)*AND(AK38&lt;=0.4),"Menor",IF((AK38&gt;0.4)*AND(AK38&lt;=0.6),"Moderado",IF((AK38&gt;0.6)*AND(AK38&lt;=0.8),"Mayor",IF((AK38&gt;0.8)*AND(AK38&lt;=1),"Catastrófico",0)))))</f>
        <v>Mayor</v>
      </c>
      <c r="AO38" s="188">
        <f>AK38</f>
        <v>0.8</v>
      </c>
      <c r="AP38" s="189" t="str">
        <f>AL38&amp;AN38</f>
        <v>BajaMayor</v>
      </c>
      <c r="AQ38" s="183" t="str">
        <f>IF(AP38="Muy AltaLeve","Alto",IF(AP38="AltaLeve","Moderado",IF(AP38="MediaLeve","Moderado",IF(AP38="BajaLeve","Bajo",IF(AP38="Muy BajaLeve","Bajo",IF(AP38="Muy AltaMenor","Alto",IF(AP38="AltaMenor","Moderado",IF(AP38="MediaMenor","Moderado",IF(AP38="BajaMenor","Moderado",IF(AP38="Muy BajaMenor","Bajo",IF(AP38="Muy AltaModerado","Alto",IF(AP38="AltaModerado","Alto",IF(AP38="MediaModerado","Moderado",IF(AP38="BajaModerado","Moderado",IF(AP38="Muy BajaModerado","Moderado",IF(AP38="Muy AltaMayor","Alto",IF(AP38="AltaMayor","Alto",IF(AP38="MediaMayor","Alto",IF(AP38="BajaMayor","Alto",IF(AP38="Muy BajaMayor","Alto",IF(AP38="Muy AltaCatastrófico","Extremo",IF(AP38="AltaCatastrófico","Extremo",IF(AP38="MediaCatastrófico","Extremo",IF(AP38="BajaCatastrófico","Extremo",IF(AP38="Muy BajaCatastrófico","Extremo")))))))))))))))))))))))))</f>
        <v>Alto</v>
      </c>
      <c r="AR38" s="163" t="s">
        <v>59</v>
      </c>
      <c r="AS38" s="91" t="s">
        <v>628</v>
      </c>
      <c r="AT38" s="110" t="s">
        <v>713</v>
      </c>
      <c r="AU38" s="77" t="s">
        <v>709</v>
      </c>
      <c r="AV38" s="110" t="s">
        <v>723</v>
      </c>
      <c r="AW38" s="80"/>
      <c r="AX38" s="78">
        <v>46023</v>
      </c>
      <c r="AY38" s="78">
        <v>46387</v>
      </c>
      <c r="AZ38" s="79" t="s">
        <v>291</v>
      </c>
      <c r="BA38" s="132"/>
      <c r="BB38" s="164"/>
    </row>
    <row r="39" spans="1:54" ht="42.75" x14ac:dyDescent="0.25">
      <c r="A39" s="223"/>
      <c r="B39" s="191"/>
      <c r="C39" s="288"/>
      <c r="D39" s="191"/>
      <c r="E39" s="200"/>
      <c r="F39" s="200"/>
      <c r="G39" s="191"/>
      <c r="H39" s="191"/>
      <c r="I39" s="216"/>
      <c r="J39" s="216"/>
      <c r="K39" s="191"/>
      <c r="L39" s="320"/>
      <c r="M39" s="194"/>
      <c r="N39" s="195"/>
      <c r="O39" s="182"/>
      <c r="P39" s="163"/>
      <c r="Q39" s="182"/>
      <c r="R39" s="182"/>
      <c r="S39" s="183"/>
      <c r="T39" s="66" t="s">
        <v>60</v>
      </c>
      <c r="U39" s="60" t="s">
        <v>499</v>
      </c>
      <c r="V39" s="61" t="s">
        <v>35</v>
      </c>
      <c r="W39" s="61" t="s">
        <v>53</v>
      </c>
      <c r="X39" s="61" t="s">
        <v>54</v>
      </c>
      <c r="Y39" s="63" t="str">
        <f t="shared" si="0"/>
        <v>PreventivoManual</v>
      </c>
      <c r="Z39" s="64">
        <f t="shared" si="1"/>
        <v>0.4</v>
      </c>
      <c r="AA39" s="62" t="s">
        <v>55</v>
      </c>
      <c r="AB39" s="62" t="s">
        <v>56</v>
      </c>
      <c r="AC39" s="62" t="s">
        <v>57</v>
      </c>
      <c r="AD39" s="184"/>
      <c r="AE39" s="65" t="s">
        <v>10</v>
      </c>
      <c r="AF39" s="64">
        <f>AF38-AI38</f>
        <v>0.6</v>
      </c>
      <c r="AG39" s="65" t="s">
        <v>60</v>
      </c>
      <c r="AH39" s="64">
        <f t="shared" si="2"/>
        <v>0.4</v>
      </c>
      <c r="AI39" s="64">
        <f t="shared" si="3"/>
        <v>0.24</v>
      </c>
      <c r="AJ39" s="185"/>
      <c r="AK39" s="186"/>
      <c r="AL39" s="187"/>
      <c r="AM39" s="185"/>
      <c r="AN39" s="187"/>
      <c r="AO39" s="188"/>
      <c r="AP39" s="189"/>
      <c r="AQ39" s="190"/>
      <c r="AR39" s="163"/>
      <c r="AS39" s="91" t="s">
        <v>629</v>
      </c>
      <c r="AT39" s="110" t="s">
        <v>724</v>
      </c>
      <c r="AU39" s="77" t="s">
        <v>725</v>
      </c>
      <c r="AV39" s="110" t="s">
        <v>723</v>
      </c>
      <c r="AW39" s="80"/>
      <c r="AX39" s="78">
        <v>46023</v>
      </c>
      <c r="AY39" s="78">
        <v>46387</v>
      </c>
      <c r="AZ39" s="79" t="s">
        <v>287</v>
      </c>
      <c r="BA39" s="132"/>
      <c r="BB39" s="164"/>
    </row>
    <row r="40" spans="1:54" ht="42.75" x14ac:dyDescent="0.25">
      <c r="A40" s="223">
        <f t="shared" ref="A40" si="18">A38+1</f>
        <v>17</v>
      </c>
      <c r="B40" s="191" t="s">
        <v>75</v>
      </c>
      <c r="C40" s="288" t="s">
        <v>150</v>
      </c>
      <c r="D40" s="191" t="s">
        <v>226</v>
      </c>
      <c r="E40" s="200" t="s">
        <v>106</v>
      </c>
      <c r="F40" s="200" t="s">
        <v>120</v>
      </c>
      <c r="G40" s="191" t="s">
        <v>112</v>
      </c>
      <c r="H40" s="191" t="s">
        <v>262</v>
      </c>
      <c r="I40" s="216" t="s">
        <v>351</v>
      </c>
      <c r="J40" s="216" t="s">
        <v>352</v>
      </c>
      <c r="K40" s="288" t="s">
        <v>161</v>
      </c>
      <c r="L40" s="319" t="s">
        <v>265</v>
      </c>
      <c r="M40" s="321" t="s">
        <v>171</v>
      </c>
      <c r="N40" s="195" t="str">
        <f>IF(M40="Máximo_2_Veces_por_Año",$I$468,IF(M40="3_a_24_veces_por_año",$I$469,IF(M40="24_a_500_veces_por_año",$I$470,IF(M40="500_a_5000_veces_por_año",$I$471,IF(M40="mas_de_5000_Veces_por_año",$I$472)))))</f>
        <v>Media</v>
      </c>
      <c r="O40" s="182">
        <f>IF(N40="Muy Baja",$J$468,IF(N40="Baja",$J$469,IF(N40="Media",$J$470,IF(N40="Alta",$J$471,IF(N40="Muy Alta",$J$472)))))</f>
        <v>0.6</v>
      </c>
      <c r="P40" s="318" t="s">
        <v>62</v>
      </c>
      <c r="Q40" s="182">
        <f>IF(P40="Leve",$I$476,IF(P40="Menor",$I$477,IF(P40="Moderado",$I$478,IF(P40="Mayor",$I$479,IF(P40="Catastrófico",$I$480)))))</f>
        <v>0.8</v>
      </c>
      <c r="R40" s="182" t="str">
        <f>N40&amp;P40</f>
        <v>MediaMayor</v>
      </c>
      <c r="S40" s="183" t="str">
        <f>IF(R40="Muy AltaLeve","Alto",IF(R40="AltaLeve","Moderado",IF(R40="MediaLeve","Moderado",IF(R40="BajaLeve","Bajo",IF(R40="Muy BajaLeve","Bajo",IF(R40="Muy AltaMenor","Alto",IF(R40="AltaMenor","Moderado",IF(R40="MediaMenor","Moderado",IF(R40="BajaMenor","Moderado",IF(R40="Muy BajaMenor","Bajo",IF(R40="Muy AltaModerado","Alto",IF(R40="AltaModerado","Alto",IF(R40="MediaModerado","Moderado",IF(R40="BajaModerado","Moderado",IF(R40="Muy BajaModerado","Moderado",IF(R40="Muy AltaMayor","Alto",IF(R40="AltaMayor","Alto",IF(R40="MediaMayor","Alto",IF(R40="BajaMayor","Alto",IF(R40="Muy BajaMayor","Alto",IF(R40="Muy AltaCatastrófico","Extremo",IF(R40="AltaCatastrófico","Extremo",IF(R40="MediaCatastrófico","Extremo",IF(R40="BajaCatastrófico","Extremo",IF(R40="Muy BajaCatastrófico","Extremo")))))))))))))))))))))))))</f>
        <v>Alto</v>
      </c>
      <c r="T40" s="66" t="s">
        <v>52</v>
      </c>
      <c r="U40" s="60" t="s">
        <v>500</v>
      </c>
      <c r="V40" s="61" t="s">
        <v>35</v>
      </c>
      <c r="W40" s="61" t="s">
        <v>53</v>
      </c>
      <c r="X40" s="61" t="s">
        <v>54</v>
      </c>
      <c r="Y40" s="63" t="str">
        <f t="shared" si="0"/>
        <v>PreventivoManual</v>
      </c>
      <c r="Z40" s="64">
        <f t="shared" si="1"/>
        <v>0.4</v>
      </c>
      <c r="AA40" s="62" t="s">
        <v>55</v>
      </c>
      <c r="AB40" s="62" t="s">
        <v>56</v>
      </c>
      <c r="AC40" s="62" t="s">
        <v>57</v>
      </c>
      <c r="AD40" s="184" t="str">
        <f>J40</f>
        <v>Posibilidad de incumplimiento a los planes de mejora realizados por calidad en el estándar de infraestructura según norma de habilitación</v>
      </c>
      <c r="AE40" s="65" t="s">
        <v>10</v>
      </c>
      <c r="AF40" s="64">
        <f>O40</f>
        <v>0.6</v>
      </c>
      <c r="AG40" s="65" t="s">
        <v>52</v>
      </c>
      <c r="AH40" s="64">
        <f t="shared" si="2"/>
        <v>0.4</v>
      </c>
      <c r="AI40" s="64">
        <f t="shared" si="3"/>
        <v>0.24</v>
      </c>
      <c r="AJ40" s="185">
        <f>AF41-AI41</f>
        <v>0.216</v>
      </c>
      <c r="AK40" s="186">
        <f>Q40</f>
        <v>0.8</v>
      </c>
      <c r="AL40" s="187" t="str">
        <f>IF(AJ40&lt;=0.2,"Muy Baja",IF((AJ40&gt;0.2)*AND(AJ40&lt;=0.4),"Baja",IF((AJ40&gt;0.4)*AND(AJ40&lt;=0.6),"Media",IF((AJ40&gt;0.6)*AND(AJ40&lt;=0.8),"Alta",IF((AJ40&gt;0.8)*AND(AJ40&lt;=1),"Muy Alta",0)))))</f>
        <v>Baja</v>
      </c>
      <c r="AM40" s="185">
        <f>AJ40</f>
        <v>0.216</v>
      </c>
      <c r="AN40" s="187" t="str">
        <f>IF(AK40&lt;=0.2,"Leve",IF((AK40&gt;0.2)*AND(AK40&lt;=0.4),"Menor",IF((AK40&gt;0.4)*AND(AK40&lt;=0.6),"Moderado",IF((AK40&gt;0.6)*AND(AK40&lt;=0.8),"Mayor",IF((AK40&gt;0.8)*AND(AK40&lt;=1),"Catastrófico",0)))))</f>
        <v>Mayor</v>
      </c>
      <c r="AO40" s="188">
        <f>AK40</f>
        <v>0.8</v>
      </c>
      <c r="AP40" s="189" t="str">
        <f>AL40&amp;AN40</f>
        <v>BajaMayor</v>
      </c>
      <c r="AQ40" s="183" t="str">
        <f>IF(AP40="Muy AltaLeve","Alto",IF(AP40="AltaLeve","Moderado",IF(AP40="MediaLeve","Moderado",IF(AP40="BajaLeve","Bajo",IF(AP40="Muy BajaLeve","Bajo",IF(AP40="Muy AltaMenor","Alto",IF(AP40="AltaMenor","Moderado",IF(AP40="MediaMenor","Moderado",IF(AP40="BajaMenor","Moderado",IF(AP40="Muy BajaMenor","Bajo",IF(AP40="Muy AltaModerado","Alto",IF(AP40="AltaModerado","Alto",IF(AP40="MediaModerado","Moderado",IF(AP40="BajaModerado","Moderado",IF(AP40="Muy BajaModerado","Moderado",IF(AP40="Muy AltaMayor","Alto",IF(AP40="AltaMayor","Alto",IF(AP40="MediaMayor","Alto",IF(AP40="BajaMayor","Alto",IF(AP40="Muy BajaMayor","Alto",IF(AP40="Muy AltaCatastrófico","Extremo",IF(AP40="AltaCatastrófico","Extremo",IF(AP40="MediaCatastrófico","Extremo",IF(AP40="BajaCatastrófico","Extremo",IF(AP40="Muy BajaCatastrófico","Extremo")))))))))))))))))))))))))</f>
        <v>Alto</v>
      </c>
      <c r="AR40" s="163" t="s">
        <v>59</v>
      </c>
      <c r="AS40" s="91" t="s">
        <v>630</v>
      </c>
      <c r="AT40" s="110" t="s">
        <v>726</v>
      </c>
      <c r="AU40" s="77" t="s">
        <v>709</v>
      </c>
      <c r="AV40" s="110" t="s">
        <v>727</v>
      </c>
      <c r="AW40" s="80"/>
      <c r="AX40" s="78">
        <v>46023</v>
      </c>
      <c r="AY40" s="78">
        <v>46387</v>
      </c>
      <c r="AZ40" s="79" t="s">
        <v>289</v>
      </c>
      <c r="BA40" s="132"/>
      <c r="BB40" s="164"/>
    </row>
    <row r="41" spans="1:54" ht="42.75" x14ac:dyDescent="0.25">
      <c r="A41" s="223"/>
      <c r="B41" s="191"/>
      <c r="C41" s="288"/>
      <c r="D41" s="191"/>
      <c r="E41" s="200"/>
      <c r="F41" s="200"/>
      <c r="G41" s="191"/>
      <c r="H41" s="191"/>
      <c r="I41" s="216"/>
      <c r="J41" s="216"/>
      <c r="K41" s="288"/>
      <c r="L41" s="320"/>
      <c r="M41" s="321"/>
      <c r="N41" s="195"/>
      <c r="O41" s="182"/>
      <c r="P41" s="318"/>
      <c r="Q41" s="182"/>
      <c r="R41" s="182"/>
      <c r="S41" s="183"/>
      <c r="T41" s="66" t="s">
        <v>60</v>
      </c>
      <c r="U41" s="60" t="s">
        <v>501</v>
      </c>
      <c r="V41" s="61" t="s">
        <v>35</v>
      </c>
      <c r="W41" s="61" t="s">
        <v>53</v>
      </c>
      <c r="X41" s="61" t="s">
        <v>54</v>
      </c>
      <c r="Y41" s="63" t="str">
        <f t="shared" si="0"/>
        <v>PreventivoManual</v>
      </c>
      <c r="Z41" s="64">
        <f t="shared" si="1"/>
        <v>0.4</v>
      </c>
      <c r="AA41" s="62" t="s">
        <v>55</v>
      </c>
      <c r="AB41" s="62" t="s">
        <v>56</v>
      </c>
      <c r="AC41" s="62" t="s">
        <v>57</v>
      </c>
      <c r="AD41" s="184"/>
      <c r="AE41" s="65" t="s">
        <v>10</v>
      </c>
      <c r="AF41" s="64">
        <f>AF40-AI40</f>
        <v>0.36</v>
      </c>
      <c r="AG41" s="65" t="s">
        <v>60</v>
      </c>
      <c r="AH41" s="64">
        <f t="shared" si="2"/>
        <v>0.4</v>
      </c>
      <c r="AI41" s="64">
        <f t="shared" si="3"/>
        <v>0.14399999999999999</v>
      </c>
      <c r="AJ41" s="185"/>
      <c r="AK41" s="186"/>
      <c r="AL41" s="187"/>
      <c r="AM41" s="185"/>
      <c r="AN41" s="187"/>
      <c r="AO41" s="188"/>
      <c r="AP41" s="189"/>
      <c r="AQ41" s="190"/>
      <c r="AR41" s="163"/>
      <c r="AS41" s="91" t="s">
        <v>631</v>
      </c>
      <c r="AT41" s="110" t="s">
        <v>713</v>
      </c>
      <c r="AU41" s="77" t="s">
        <v>709</v>
      </c>
      <c r="AV41" s="110" t="s">
        <v>727</v>
      </c>
      <c r="AW41" s="80"/>
      <c r="AX41" s="78">
        <v>46023</v>
      </c>
      <c r="AY41" s="78">
        <v>46387</v>
      </c>
      <c r="AZ41" s="79" t="s">
        <v>291</v>
      </c>
      <c r="BA41" s="132"/>
      <c r="BB41" s="164"/>
    </row>
    <row r="42" spans="1:54" ht="57" x14ac:dyDescent="0.25">
      <c r="A42" s="223">
        <f t="shared" ref="A42" si="19">A40+1</f>
        <v>18</v>
      </c>
      <c r="B42" s="191" t="s">
        <v>75</v>
      </c>
      <c r="C42" s="288" t="s">
        <v>150</v>
      </c>
      <c r="D42" s="191" t="s">
        <v>228</v>
      </c>
      <c r="E42" s="200" t="s">
        <v>83</v>
      </c>
      <c r="F42" s="200" t="s">
        <v>117</v>
      </c>
      <c r="G42" s="191" t="s">
        <v>254</v>
      </c>
      <c r="H42" s="191" t="s">
        <v>262</v>
      </c>
      <c r="I42" s="216" t="s">
        <v>353</v>
      </c>
      <c r="J42" s="216" t="s">
        <v>354</v>
      </c>
      <c r="K42" s="288" t="s">
        <v>184</v>
      </c>
      <c r="L42" s="319" t="s">
        <v>265</v>
      </c>
      <c r="M42" s="321" t="s">
        <v>171</v>
      </c>
      <c r="N42" s="195" t="str">
        <f>IF(M42="Máximo_2_Veces_por_Año",$I$468,IF(M42="3_a_24_veces_por_año",$I$469,IF(M42="24_a_500_veces_por_año",$I$470,IF(M42="500_a_5000_veces_por_año",$I$471,IF(M42="mas_de_5000_Veces_por_año",$I$472)))))</f>
        <v>Media</v>
      </c>
      <c r="O42" s="182">
        <f>IF(N42="Muy Baja",$J$468,IF(N42="Baja",$J$469,IF(N42="Media",$J$470,IF(N42="Alta",$J$471,IF(N42="Muy Alta",$J$472)))))</f>
        <v>0.6</v>
      </c>
      <c r="P42" s="318" t="s">
        <v>62</v>
      </c>
      <c r="Q42" s="182">
        <f>IF(P42="Leve",$I$476,IF(P42="Menor",$I$477,IF(P42="Moderado",$I$478,IF(P42="Mayor",$I$479,IF(P42="Catastrófico",$I$480)))))</f>
        <v>0.8</v>
      </c>
      <c r="R42" s="182" t="str">
        <f>N42&amp;P42</f>
        <v>MediaMayor</v>
      </c>
      <c r="S42" s="183" t="str">
        <f>IF(R42="Muy AltaLeve","Alto",IF(R42="AltaLeve","Moderado",IF(R42="MediaLeve","Moderado",IF(R42="BajaLeve","Bajo",IF(R42="Muy BajaLeve","Bajo",IF(R42="Muy AltaMenor","Alto",IF(R42="AltaMenor","Moderado",IF(R42="MediaMenor","Moderado",IF(R42="BajaMenor","Moderado",IF(R42="Muy BajaMenor","Bajo",IF(R42="Muy AltaModerado","Alto",IF(R42="AltaModerado","Alto",IF(R42="MediaModerado","Moderado",IF(R42="BajaModerado","Moderado",IF(R42="Muy BajaModerado","Moderado",IF(R42="Muy AltaMayor","Alto",IF(R42="AltaMayor","Alto",IF(R42="MediaMayor","Alto",IF(R42="BajaMayor","Alto",IF(R42="Muy BajaMayor","Alto",IF(R42="Muy AltaCatastrófico","Extremo",IF(R42="AltaCatastrófico","Extremo",IF(R42="MediaCatastrófico","Extremo",IF(R42="BajaCatastrófico","Extremo",IF(R42="Muy BajaCatastrófico","Extremo")))))))))))))))))))))))))</f>
        <v>Alto</v>
      </c>
      <c r="T42" s="66" t="s">
        <v>52</v>
      </c>
      <c r="U42" s="60" t="s">
        <v>502</v>
      </c>
      <c r="V42" s="61" t="s">
        <v>35</v>
      </c>
      <c r="W42" s="61" t="s">
        <v>53</v>
      </c>
      <c r="X42" s="61" t="s">
        <v>54</v>
      </c>
      <c r="Y42" s="63" t="str">
        <f t="shared" si="0"/>
        <v>PreventivoManual</v>
      </c>
      <c r="Z42" s="64">
        <f t="shared" si="1"/>
        <v>0.4</v>
      </c>
      <c r="AA42" s="62" t="s">
        <v>55</v>
      </c>
      <c r="AB42" s="62" t="s">
        <v>56</v>
      </c>
      <c r="AC42" s="62" t="s">
        <v>57</v>
      </c>
      <c r="AD42" s="184" t="str">
        <f>J42</f>
        <v>Posibilidad de Mala gestión interna de los residuos hospitalarios y similares en toda la red de atención de la E.S.E. IMSALUD</v>
      </c>
      <c r="AE42" s="65" t="s">
        <v>10</v>
      </c>
      <c r="AF42" s="64">
        <f>O42</f>
        <v>0.6</v>
      </c>
      <c r="AG42" s="65" t="s">
        <v>52</v>
      </c>
      <c r="AH42" s="64">
        <f t="shared" si="2"/>
        <v>0.4</v>
      </c>
      <c r="AI42" s="64">
        <f t="shared" si="3"/>
        <v>0.24</v>
      </c>
      <c r="AJ42" s="185">
        <f>AF43-AI43</f>
        <v>0.216</v>
      </c>
      <c r="AK42" s="186">
        <f>Q42</f>
        <v>0.8</v>
      </c>
      <c r="AL42" s="187" t="str">
        <f>IF(AJ42&lt;=0.2,"Muy Baja",IF((AJ42&gt;0.2)*AND(AJ42&lt;=0.4),"Baja",IF((AJ42&gt;0.4)*AND(AJ42&lt;=0.6),"Media",IF((AJ42&gt;0.6)*AND(AJ42&lt;=0.8),"Alta",IF((AJ42&gt;0.8)*AND(AJ42&lt;=1),"Muy Alta",0)))))</f>
        <v>Baja</v>
      </c>
      <c r="AM42" s="185">
        <f>AJ42</f>
        <v>0.216</v>
      </c>
      <c r="AN42" s="187" t="str">
        <f>IF(AK42&lt;=0.2,"Leve",IF((AK42&gt;0.2)*AND(AK42&lt;=0.4),"Menor",IF((AK42&gt;0.4)*AND(AK42&lt;=0.6),"Moderado",IF((AK42&gt;0.6)*AND(AK42&lt;=0.8),"Mayor",IF((AK42&gt;0.8)*AND(AK42&lt;=1),"Catastrófico",0)))))</f>
        <v>Mayor</v>
      </c>
      <c r="AO42" s="188">
        <f>AK42</f>
        <v>0.8</v>
      </c>
      <c r="AP42" s="189" t="str">
        <f>AL42&amp;AN42</f>
        <v>BajaMayor</v>
      </c>
      <c r="AQ42" s="183" t="str">
        <f>IF(AP42="Muy AltaLeve","Alto",IF(AP42="AltaLeve","Moderado",IF(AP42="MediaLeve","Moderado",IF(AP42="BajaLeve","Bajo",IF(AP42="Muy BajaLeve","Bajo",IF(AP42="Muy AltaMenor","Alto",IF(AP42="AltaMenor","Moderado",IF(AP42="MediaMenor","Moderado",IF(AP42="BajaMenor","Moderado",IF(AP42="Muy BajaMenor","Bajo",IF(AP42="Muy AltaModerado","Alto",IF(AP42="AltaModerado","Alto",IF(AP42="MediaModerado","Moderado",IF(AP42="BajaModerado","Moderado",IF(AP42="Muy BajaModerado","Moderado",IF(AP42="Muy AltaMayor","Alto",IF(AP42="AltaMayor","Alto",IF(AP42="MediaMayor","Alto",IF(AP42="BajaMayor","Alto",IF(AP42="Muy BajaMayor","Alto",IF(AP42="Muy AltaCatastrófico","Extremo",IF(AP42="AltaCatastrófico","Extremo",IF(AP42="MediaCatastrófico","Extremo",IF(AP42="BajaCatastrófico","Extremo",IF(AP42="Muy BajaCatastrófico","Extremo")))))))))))))))))))))))))</f>
        <v>Alto</v>
      </c>
      <c r="AR42" s="163" t="s">
        <v>59</v>
      </c>
      <c r="AS42" s="91" t="s">
        <v>632</v>
      </c>
      <c r="AT42" s="110" t="s">
        <v>728</v>
      </c>
      <c r="AU42" s="77" t="s">
        <v>729</v>
      </c>
      <c r="AV42" s="110" t="s">
        <v>730</v>
      </c>
      <c r="AW42" s="80"/>
      <c r="AX42" s="78">
        <v>46023</v>
      </c>
      <c r="AY42" s="78">
        <v>46387</v>
      </c>
      <c r="AZ42" s="79" t="s">
        <v>291</v>
      </c>
      <c r="BA42" s="132"/>
      <c r="BB42" s="131"/>
    </row>
    <row r="43" spans="1:54" ht="42.75" x14ac:dyDescent="0.25">
      <c r="A43" s="223"/>
      <c r="B43" s="191"/>
      <c r="C43" s="288"/>
      <c r="D43" s="191"/>
      <c r="E43" s="200"/>
      <c r="F43" s="200"/>
      <c r="G43" s="191"/>
      <c r="H43" s="191"/>
      <c r="I43" s="216"/>
      <c r="J43" s="216"/>
      <c r="K43" s="288"/>
      <c r="L43" s="320"/>
      <c r="M43" s="321"/>
      <c r="N43" s="195"/>
      <c r="O43" s="182"/>
      <c r="P43" s="318"/>
      <c r="Q43" s="182"/>
      <c r="R43" s="182"/>
      <c r="S43" s="183"/>
      <c r="T43" s="66" t="s">
        <v>60</v>
      </c>
      <c r="U43" s="60" t="s">
        <v>503</v>
      </c>
      <c r="V43" s="61" t="s">
        <v>35</v>
      </c>
      <c r="W43" s="61" t="s">
        <v>53</v>
      </c>
      <c r="X43" s="61" t="s">
        <v>54</v>
      </c>
      <c r="Y43" s="63" t="str">
        <f t="shared" si="0"/>
        <v>PreventivoManual</v>
      </c>
      <c r="Z43" s="64">
        <f t="shared" si="1"/>
        <v>0.4</v>
      </c>
      <c r="AA43" s="62" t="s">
        <v>55</v>
      </c>
      <c r="AB43" s="62" t="s">
        <v>56</v>
      </c>
      <c r="AC43" s="62" t="s">
        <v>57</v>
      </c>
      <c r="AD43" s="184"/>
      <c r="AE43" s="65" t="s">
        <v>10</v>
      </c>
      <c r="AF43" s="64">
        <f>AF42-AI42</f>
        <v>0.36</v>
      </c>
      <c r="AG43" s="65" t="s">
        <v>60</v>
      </c>
      <c r="AH43" s="64">
        <f t="shared" si="2"/>
        <v>0.4</v>
      </c>
      <c r="AI43" s="64">
        <f t="shared" si="3"/>
        <v>0.14399999999999999</v>
      </c>
      <c r="AJ43" s="185"/>
      <c r="AK43" s="186"/>
      <c r="AL43" s="187"/>
      <c r="AM43" s="185"/>
      <c r="AN43" s="187"/>
      <c r="AO43" s="188"/>
      <c r="AP43" s="189"/>
      <c r="AQ43" s="190"/>
      <c r="AR43" s="163"/>
      <c r="AS43" s="91" t="s">
        <v>633</v>
      </c>
      <c r="AT43" s="110" t="s">
        <v>713</v>
      </c>
      <c r="AU43" s="77" t="s">
        <v>731</v>
      </c>
      <c r="AV43" s="110" t="s">
        <v>730</v>
      </c>
      <c r="AW43" s="80"/>
      <c r="AX43" s="78">
        <v>46023</v>
      </c>
      <c r="AY43" s="78">
        <v>46387</v>
      </c>
      <c r="AZ43" s="79" t="s">
        <v>290</v>
      </c>
      <c r="BA43" s="132"/>
      <c r="BB43" s="131"/>
    </row>
    <row r="44" spans="1:54" ht="57" x14ac:dyDescent="0.25">
      <c r="A44" s="223">
        <f t="shared" ref="A44" si="20">A42+1</f>
        <v>19</v>
      </c>
      <c r="B44" s="191" t="s">
        <v>75</v>
      </c>
      <c r="C44" s="288" t="s">
        <v>150</v>
      </c>
      <c r="D44" s="191" t="s">
        <v>228</v>
      </c>
      <c r="E44" s="200" t="s">
        <v>149</v>
      </c>
      <c r="F44" s="200" t="s">
        <v>117</v>
      </c>
      <c r="G44" s="191" t="s">
        <v>254</v>
      </c>
      <c r="H44" s="191" t="s">
        <v>262</v>
      </c>
      <c r="I44" s="216" t="s">
        <v>355</v>
      </c>
      <c r="J44" s="216" t="s">
        <v>356</v>
      </c>
      <c r="K44" s="288" t="s">
        <v>184</v>
      </c>
      <c r="L44" s="319" t="s">
        <v>265</v>
      </c>
      <c r="M44" s="321" t="s">
        <v>171</v>
      </c>
      <c r="N44" s="195" t="str">
        <f>IF(M44="Máximo_2_Veces_por_Año",$I$468,IF(M44="3_a_24_veces_por_año",$I$469,IF(M44="24_a_500_veces_por_año",$I$470,IF(M44="500_a_5000_veces_por_año",$I$471,IF(M44="mas_de_5000_Veces_por_año",$I$472)))))</f>
        <v>Media</v>
      </c>
      <c r="O44" s="182">
        <f>IF(N44="Muy Baja",$J$468,IF(N44="Baja",$J$469,IF(N44="Media",$J$470,IF(N44="Alta",$J$471,IF(N44="Muy Alta",$J$472)))))</f>
        <v>0.6</v>
      </c>
      <c r="P44" s="318" t="s">
        <v>62</v>
      </c>
      <c r="Q44" s="182">
        <f>IF(P44="Leve",$I$476,IF(P44="Menor",$I$477,IF(P44="Moderado",$I$478,IF(P44="Mayor",$I$479,IF(P44="Catastrófico",$I$480)))))</f>
        <v>0.8</v>
      </c>
      <c r="R44" s="182" t="str">
        <f>N44&amp;P44</f>
        <v>MediaMayor</v>
      </c>
      <c r="S44" s="183" t="str">
        <f>IF(R44="Muy AltaLeve","Alto",IF(R44="AltaLeve","Moderado",IF(R44="MediaLeve","Moderado",IF(R44="BajaLeve","Bajo",IF(R44="Muy BajaLeve","Bajo",IF(R44="Muy AltaMenor","Alto",IF(R44="AltaMenor","Moderado",IF(R44="MediaMenor","Moderado",IF(R44="BajaMenor","Moderado",IF(R44="Muy BajaMenor","Bajo",IF(R44="Muy AltaModerado","Alto",IF(R44="AltaModerado","Alto",IF(R44="MediaModerado","Moderado",IF(R44="BajaModerado","Moderado",IF(R44="Muy BajaModerado","Moderado",IF(R44="Muy AltaMayor","Alto",IF(R44="AltaMayor","Alto",IF(R44="MediaMayor","Alto",IF(R44="BajaMayor","Alto",IF(R44="Muy BajaMayor","Alto",IF(R44="Muy AltaCatastrófico","Extremo",IF(R44="AltaCatastrófico","Extremo",IF(R44="MediaCatastrófico","Extremo",IF(R44="BajaCatastrófico","Extremo",IF(R44="Muy BajaCatastrófico","Extremo")))))))))))))))))))))))))</f>
        <v>Alto</v>
      </c>
      <c r="T44" s="66" t="s">
        <v>52</v>
      </c>
      <c r="U44" s="60" t="s">
        <v>504</v>
      </c>
      <c r="V44" s="61" t="s">
        <v>35</v>
      </c>
      <c r="W44" s="61" t="s">
        <v>53</v>
      </c>
      <c r="X44" s="61" t="s">
        <v>54</v>
      </c>
      <c r="Y44" s="63" t="str">
        <f t="shared" si="0"/>
        <v>PreventivoManual</v>
      </c>
      <c r="Z44" s="64">
        <f t="shared" si="1"/>
        <v>0.4</v>
      </c>
      <c r="AA44" s="62" t="s">
        <v>55</v>
      </c>
      <c r="AB44" s="62" t="s">
        <v>56</v>
      </c>
      <c r="AC44" s="62" t="s">
        <v>57</v>
      </c>
      <c r="AD44" s="184" t="str">
        <f>J44</f>
        <v>Inadecuada aplicación de procedimientos de limpieza y desinfección en todos los centros de atención de salud de la E.S.E. IMSALUD.</v>
      </c>
      <c r="AE44" s="65" t="s">
        <v>10</v>
      </c>
      <c r="AF44" s="64">
        <f>O44</f>
        <v>0.6</v>
      </c>
      <c r="AG44" s="65" t="s">
        <v>52</v>
      </c>
      <c r="AH44" s="64">
        <f t="shared" si="2"/>
        <v>0.4</v>
      </c>
      <c r="AI44" s="64">
        <f t="shared" si="3"/>
        <v>0.24</v>
      </c>
      <c r="AJ44" s="185">
        <f>AF45-AI45</f>
        <v>0.216</v>
      </c>
      <c r="AK44" s="186">
        <f>Q44</f>
        <v>0.8</v>
      </c>
      <c r="AL44" s="187" t="str">
        <f>IF(AJ44&lt;=0.2,"Muy Baja",IF((AJ44&gt;0.2)*AND(AJ44&lt;=0.4),"Baja",IF((AJ44&gt;0.4)*AND(AJ44&lt;=0.6),"Media",IF((AJ44&gt;0.6)*AND(AJ44&lt;=0.8),"Alta",IF((AJ44&gt;0.8)*AND(AJ44&lt;=1),"Muy Alta",0)))))</f>
        <v>Baja</v>
      </c>
      <c r="AM44" s="185">
        <f>AJ44</f>
        <v>0.216</v>
      </c>
      <c r="AN44" s="187" t="str">
        <f>IF(AK44&lt;=0.2,"Leve",IF((AK44&gt;0.2)*AND(AK44&lt;=0.4),"Menor",IF((AK44&gt;0.4)*AND(AK44&lt;=0.6),"Moderado",IF((AK44&gt;0.6)*AND(AK44&lt;=0.8),"Mayor",IF((AK44&gt;0.8)*AND(AK44&lt;=1),"Catastrófico",0)))))</f>
        <v>Mayor</v>
      </c>
      <c r="AO44" s="188">
        <f>AK44</f>
        <v>0.8</v>
      </c>
      <c r="AP44" s="189" t="str">
        <f>AL44&amp;AN44</f>
        <v>BajaMayor</v>
      </c>
      <c r="AQ44" s="183" t="str">
        <f>IF(AP44="Muy AltaLeve","Alto",IF(AP44="AltaLeve","Moderado",IF(AP44="MediaLeve","Moderado",IF(AP44="BajaLeve","Bajo",IF(AP44="Muy BajaLeve","Bajo",IF(AP44="Muy AltaMenor","Alto",IF(AP44="AltaMenor","Moderado",IF(AP44="MediaMenor","Moderado",IF(AP44="BajaMenor","Moderado",IF(AP44="Muy BajaMenor","Bajo",IF(AP44="Muy AltaModerado","Alto",IF(AP44="AltaModerado","Alto",IF(AP44="MediaModerado","Moderado",IF(AP44="BajaModerado","Moderado",IF(AP44="Muy BajaModerado","Moderado",IF(AP44="Muy AltaMayor","Alto",IF(AP44="AltaMayor","Alto",IF(AP44="MediaMayor","Alto",IF(AP44="BajaMayor","Alto",IF(AP44="Muy BajaMayor","Alto",IF(AP44="Muy AltaCatastrófico","Extremo",IF(AP44="AltaCatastrófico","Extremo",IF(AP44="MediaCatastrófico","Extremo",IF(AP44="BajaCatastrófico","Extremo",IF(AP44="Muy BajaCatastrófico","Extremo")))))))))))))))))))))))))</f>
        <v>Alto</v>
      </c>
      <c r="AR44" s="163" t="s">
        <v>59</v>
      </c>
      <c r="AS44" s="91" t="s">
        <v>504</v>
      </c>
      <c r="AT44" s="110" t="s">
        <v>728</v>
      </c>
      <c r="AU44" s="77" t="s">
        <v>729</v>
      </c>
      <c r="AV44" s="110" t="s">
        <v>730</v>
      </c>
      <c r="AW44" s="80"/>
      <c r="AX44" s="78">
        <v>46023</v>
      </c>
      <c r="AY44" s="78">
        <v>46387</v>
      </c>
      <c r="AZ44" s="79" t="s">
        <v>289</v>
      </c>
      <c r="BA44" s="132"/>
      <c r="BB44" s="164"/>
    </row>
    <row r="45" spans="1:54" ht="42.75" x14ac:dyDescent="0.25">
      <c r="A45" s="223"/>
      <c r="B45" s="191"/>
      <c r="C45" s="288"/>
      <c r="D45" s="191"/>
      <c r="E45" s="200"/>
      <c r="F45" s="200"/>
      <c r="G45" s="191"/>
      <c r="H45" s="191"/>
      <c r="I45" s="216"/>
      <c r="J45" s="216"/>
      <c r="K45" s="288"/>
      <c r="L45" s="320"/>
      <c r="M45" s="321"/>
      <c r="N45" s="195"/>
      <c r="O45" s="182"/>
      <c r="P45" s="318"/>
      <c r="Q45" s="182"/>
      <c r="R45" s="182"/>
      <c r="S45" s="183"/>
      <c r="T45" s="66" t="s">
        <v>60</v>
      </c>
      <c r="U45" s="60" t="s">
        <v>505</v>
      </c>
      <c r="V45" s="61" t="s">
        <v>35</v>
      </c>
      <c r="W45" s="61" t="s">
        <v>53</v>
      </c>
      <c r="X45" s="61" t="s">
        <v>54</v>
      </c>
      <c r="Y45" s="63" t="str">
        <f t="shared" si="0"/>
        <v>PreventivoManual</v>
      </c>
      <c r="Z45" s="64">
        <f t="shared" si="1"/>
        <v>0.4</v>
      </c>
      <c r="AA45" s="62" t="s">
        <v>55</v>
      </c>
      <c r="AB45" s="62" t="s">
        <v>56</v>
      </c>
      <c r="AC45" s="62" t="s">
        <v>57</v>
      </c>
      <c r="AD45" s="184"/>
      <c r="AE45" s="65" t="s">
        <v>10</v>
      </c>
      <c r="AF45" s="64">
        <f>AF44-AI44</f>
        <v>0.36</v>
      </c>
      <c r="AG45" s="65" t="s">
        <v>60</v>
      </c>
      <c r="AH45" s="64">
        <f t="shared" si="2"/>
        <v>0.4</v>
      </c>
      <c r="AI45" s="64">
        <f t="shared" si="3"/>
        <v>0.14399999999999999</v>
      </c>
      <c r="AJ45" s="185"/>
      <c r="AK45" s="186"/>
      <c r="AL45" s="187"/>
      <c r="AM45" s="185"/>
      <c r="AN45" s="187"/>
      <c r="AO45" s="188"/>
      <c r="AP45" s="189"/>
      <c r="AQ45" s="190"/>
      <c r="AR45" s="163"/>
      <c r="AS45" s="91" t="s">
        <v>634</v>
      </c>
      <c r="AT45" s="110" t="s">
        <v>713</v>
      </c>
      <c r="AU45" s="77" t="s">
        <v>731</v>
      </c>
      <c r="AV45" s="110" t="s">
        <v>730</v>
      </c>
      <c r="AW45" s="80"/>
      <c r="AX45" s="78">
        <v>46023</v>
      </c>
      <c r="AY45" s="78">
        <v>46387</v>
      </c>
      <c r="AZ45" s="79" t="s">
        <v>290</v>
      </c>
      <c r="BA45" s="132"/>
      <c r="BB45" s="164"/>
    </row>
    <row r="46" spans="1:54" ht="42.75" x14ac:dyDescent="0.25">
      <c r="A46" s="223">
        <f t="shared" ref="A46" si="21">A44+1</f>
        <v>20</v>
      </c>
      <c r="B46" s="191" t="s">
        <v>75</v>
      </c>
      <c r="C46" s="288" t="s">
        <v>150</v>
      </c>
      <c r="D46" s="191" t="s">
        <v>230</v>
      </c>
      <c r="E46" s="200" t="s">
        <v>305</v>
      </c>
      <c r="F46" s="200" t="s">
        <v>305</v>
      </c>
      <c r="G46" s="191" t="s">
        <v>112</v>
      </c>
      <c r="H46" s="191" t="s">
        <v>262</v>
      </c>
      <c r="I46" s="216" t="s">
        <v>357</v>
      </c>
      <c r="J46" s="216" t="s">
        <v>358</v>
      </c>
      <c r="K46" s="191" t="s">
        <v>161</v>
      </c>
      <c r="L46" s="192" t="s">
        <v>265</v>
      </c>
      <c r="M46" s="194" t="s">
        <v>171</v>
      </c>
      <c r="N46" s="195" t="str">
        <f>IF(M46="Máximo_2_Veces_por_Año",$I$468,IF(M46="3_a_24_veces_por_año",$I$469,IF(M46="24_a_500_veces_por_año",$I$470,IF(M46="500_a_5000_veces_por_año",$I$471,IF(M46="mas_de_5000_Veces_por_año",$I$472)))))</f>
        <v>Media</v>
      </c>
      <c r="O46" s="182">
        <f>IF(N46="Muy Baja",$J$468,IF(N46="Baja",$J$469,IF(N46="Media",$J$470,IF(N46="Alta",$J$471,IF(N46="Muy Alta",$J$472)))))</f>
        <v>0.6</v>
      </c>
      <c r="P46" s="163" t="s">
        <v>62</v>
      </c>
      <c r="Q46" s="182">
        <f>IF(P46="Leve",$I$476,IF(P46="Menor",$I$477,IF(P46="Moderado",$I$478,IF(P46="Mayor",$I$479,IF(P46="Catastrófico",$I$480)))))</f>
        <v>0.8</v>
      </c>
      <c r="R46" s="182" t="str">
        <f>N46&amp;P46</f>
        <v>MediaMayor</v>
      </c>
      <c r="S46" s="183" t="str">
        <f>IF(R46="Muy AltaLeve","Alto",IF(R46="AltaLeve","Moderado",IF(R46="MediaLeve","Moderado",IF(R46="BajaLeve","Bajo",IF(R46="Muy BajaLeve","Bajo",IF(R46="Muy AltaMenor","Alto",IF(R46="AltaMenor","Moderado",IF(R46="MediaMenor","Moderado",IF(R46="BajaMenor","Moderado",IF(R46="Muy BajaMenor","Bajo",IF(R46="Muy AltaModerado","Alto",IF(R46="AltaModerado","Alto",IF(R46="MediaModerado","Moderado",IF(R46="BajaModerado","Moderado",IF(R46="Muy BajaModerado","Moderado",IF(R46="Muy AltaMayor","Alto",IF(R46="AltaMayor","Alto",IF(R46="MediaMayor","Alto",IF(R46="BajaMayor","Alto",IF(R46="Muy BajaMayor","Alto",IF(R46="Muy AltaCatastrófico","Extremo",IF(R46="AltaCatastrófico","Extremo",IF(R46="MediaCatastrófico","Extremo",IF(R46="BajaCatastrófico","Extremo",IF(R46="Muy BajaCatastrófico","Extremo")))))))))))))))))))))))))</f>
        <v>Alto</v>
      </c>
      <c r="T46" s="66" t="s">
        <v>52</v>
      </c>
      <c r="U46" s="60" t="s">
        <v>506</v>
      </c>
      <c r="V46" s="61" t="s">
        <v>35</v>
      </c>
      <c r="W46" s="61" t="s">
        <v>53</v>
      </c>
      <c r="X46" s="61" t="s">
        <v>54</v>
      </c>
      <c r="Y46" s="63" t="str">
        <f t="shared" si="0"/>
        <v>PreventivoManual</v>
      </c>
      <c r="Z46" s="64">
        <f t="shared" si="1"/>
        <v>0.4</v>
      </c>
      <c r="AA46" s="62" t="s">
        <v>55</v>
      </c>
      <c r="AB46" s="62" t="s">
        <v>56</v>
      </c>
      <c r="AC46" s="62" t="s">
        <v>57</v>
      </c>
      <c r="AD46" s="184" t="str">
        <f>J46</f>
        <v>Posibilidad de la ocurrencia de eventos catastróficos por emergencias y desastres de la ESE IMSALUD</v>
      </c>
      <c r="AE46" s="65" t="s">
        <v>10</v>
      </c>
      <c r="AF46" s="64">
        <f>O46</f>
        <v>0.6</v>
      </c>
      <c r="AG46" s="65" t="s">
        <v>52</v>
      </c>
      <c r="AH46" s="64">
        <f t="shared" si="2"/>
        <v>0.4</v>
      </c>
      <c r="AI46" s="64">
        <f t="shared" si="3"/>
        <v>0.24</v>
      </c>
      <c r="AJ46" s="185">
        <f>AF47-AI47</f>
        <v>0.216</v>
      </c>
      <c r="AK46" s="186">
        <f>Q46</f>
        <v>0.8</v>
      </c>
      <c r="AL46" s="187" t="str">
        <f>IF(AJ46&lt;=0.2,"Muy Baja",IF((AJ46&gt;0.2)*AND(AJ46&lt;=0.4),"Baja",IF((AJ46&gt;0.4)*AND(AJ46&lt;=0.6),"Media",IF((AJ46&gt;0.6)*AND(AJ46&lt;=0.8),"Alta",IF((AJ46&gt;0.8)*AND(AJ46&lt;=1),"Muy Alta",0)))))</f>
        <v>Baja</v>
      </c>
      <c r="AM46" s="185">
        <f>AJ46</f>
        <v>0.216</v>
      </c>
      <c r="AN46" s="187" t="str">
        <f>IF(AK46&lt;=0.2,"Leve",IF((AK46&gt;0.2)*AND(AK46&lt;=0.4),"Menor",IF((AK46&gt;0.4)*AND(AK46&lt;=0.6),"Moderado",IF((AK46&gt;0.6)*AND(AK46&lt;=0.8),"Mayor",IF((AK46&gt;0.8)*AND(AK46&lt;=1),"Catastrófico",0)))))</f>
        <v>Mayor</v>
      </c>
      <c r="AO46" s="188">
        <f>AK46</f>
        <v>0.8</v>
      </c>
      <c r="AP46" s="189" t="str">
        <f>AL46&amp;AN46</f>
        <v>BajaMayor</v>
      </c>
      <c r="AQ46" s="183" t="str">
        <f>IF(AP46="Muy AltaLeve","Alto",IF(AP46="AltaLeve","Moderado",IF(AP46="MediaLeve","Moderado",IF(AP46="BajaLeve","Bajo",IF(AP46="Muy BajaLeve","Bajo",IF(AP46="Muy AltaMenor","Alto",IF(AP46="AltaMenor","Moderado",IF(AP46="MediaMenor","Moderado",IF(AP46="BajaMenor","Moderado",IF(AP46="Muy BajaMenor","Bajo",IF(AP46="Muy AltaModerado","Alto",IF(AP46="AltaModerado","Alto",IF(AP46="MediaModerado","Moderado",IF(AP46="BajaModerado","Moderado",IF(AP46="Muy BajaModerado","Moderado",IF(AP46="Muy AltaMayor","Alto",IF(AP46="AltaMayor","Alto",IF(AP46="MediaMayor","Alto",IF(AP46="BajaMayor","Alto",IF(AP46="Muy BajaMayor","Alto",IF(AP46="Muy AltaCatastrófico","Extremo",IF(AP46="AltaCatastrófico","Extremo",IF(AP46="MediaCatastrófico","Extremo",IF(AP46="BajaCatastrófico","Extremo",IF(AP46="Muy BajaCatastrófico","Extremo")))))))))))))))))))))))))</f>
        <v>Alto</v>
      </c>
      <c r="AR46" s="163" t="s">
        <v>59</v>
      </c>
      <c r="AS46" s="91" t="s">
        <v>635</v>
      </c>
      <c r="AT46" s="110" t="s">
        <v>713</v>
      </c>
      <c r="AU46" s="77" t="s">
        <v>731</v>
      </c>
      <c r="AV46" s="110" t="s">
        <v>732</v>
      </c>
      <c r="AW46" s="80"/>
      <c r="AX46" s="78">
        <v>46023</v>
      </c>
      <c r="AY46" s="78">
        <v>46387</v>
      </c>
      <c r="AZ46" s="79" t="s">
        <v>291</v>
      </c>
      <c r="BA46" s="132"/>
      <c r="BB46" s="164"/>
    </row>
    <row r="47" spans="1:54" ht="42.75" x14ac:dyDescent="0.25">
      <c r="A47" s="223"/>
      <c r="B47" s="191"/>
      <c r="C47" s="288"/>
      <c r="D47" s="191"/>
      <c r="E47" s="200"/>
      <c r="F47" s="200"/>
      <c r="G47" s="191"/>
      <c r="H47" s="191"/>
      <c r="I47" s="216"/>
      <c r="J47" s="216"/>
      <c r="K47" s="191"/>
      <c r="L47" s="193"/>
      <c r="M47" s="194"/>
      <c r="N47" s="195"/>
      <c r="O47" s="182"/>
      <c r="P47" s="163"/>
      <c r="Q47" s="182"/>
      <c r="R47" s="182"/>
      <c r="S47" s="183"/>
      <c r="T47" s="66" t="s">
        <v>60</v>
      </c>
      <c r="U47" s="60" t="s">
        <v>507</v>
      </c>
      <c r="V47" s="61" t="s">
        <v>35</v>
      </c>
      <c r="W47" s="61" t="s">
        <v>53</v>
      </c>
      <c r="X47" s="61" t="s">
        <v>54</v>
      </c>
      <c r="Y47" s="63" t="str">
        <f t="shared" si="0"/>
        <v>PreventivoManual</v>
      </c>
      <c r="Z47" s="64">
        <f t="shared" si="1"/>
        <v>0.4</v>
      </c>
      <c r="AA47" s="62" t="s">
        <v>55</v>
      </c>
      <c r="AB47" s="62" t="s">
        <v>56</v>
      </c>
      <c r="AC47" s="62" t="s">
        <v>57</v>
      </c>
      <c r="AD47" s="184"/>
      <c r="AE47" s="65" t="s">
        <v>10</v>
      </c>
      <c r="AF47" s="64">
        <f>AF46-AI46</f>
        <v>0.36</v>
      </c>
      <c r="AG47" s="65" t="s">
        <v>60</v>
      </c>
      <c r="AH47" s="64">
        <f t="shared" si="2"/>
        <v>0.4</v>
      </c>
      <c r="AI47" s="64">
        <f t="shared" si="3"/>
        <v>0.14399999999999999</v>
      </c>
      <c r="AJ47" s="185"/>
      <c r="AK47" s="186"/>
      <c r="AL47" s="187"/>
      <c r="AM47" s="185"/>
      <c r="AN47" s="187"/>
      <c r="AO47" s="188"/>
      <c r="AP47" s="189"/>
      <c r="AQ47" s="190"/>
      <c r="AR47" s="163"/>
      <c r="AS47" s="91" t="s">
        <v>636</v>
      </c>
      <c r="AT47" s="110" t="s">
        <v>733</v>
      </c>
      <c r="AU47" s="77" t="s">
        <v>734</v>
      </c>
      <c r="AV47" s="110" t="s">
        <v>732</v>
      </c>
      <c r="AW47" s="80"/>
      <c r="AX47" s="78">
        <v>46023</v>
      </c>
      <c r="AY47" s="78">
        <v>46387</v>
      </c>
      <c r="AZ47" s="79" t="s">
        <v>292</v>
      </c>
      <c r="BA47" s="132"/>
      <c r="BB47" s="164"/>
    </row>
    <row r="48" spans="1:54" ht="42.75" x14ac:dyDescent="0.25">
      <c r="A48" s="223">
        <f t="shared" ref="A48" si="22">A46+1</f>
        <v>21</v>
      </c>
      <c r="B48" s="191" t="s">
        <v>75</v>
      </c>
      <c r="C48" s="288" t="s">
        <v>150</v>
      </c>
      <c r="D48" s="191" t="s">
        <v>224</v>
      </c>
      <c r="E48" s="200" t="s">
        <v>149</v>
      </c>
      <c r="F48" s="200" t="s">
        <v>120</v>
      </c>
      <c r="G48" s="191" t="s">
        <v>112</v>
      </c>
      <c r="H48" s="191" t="s">
        <v>262</v>
      </c>
      <c r="I48" s="313" t="s">
        <v>359</v>
      </c>
      <c r="J48" s="313" t="s">
        <v>360</v>
      </c>
      <c r="K48" s="200" t="s">
        <v>172</v>
      </c>
      <c r="L48" s="204" t="s">
        <v>272</v>
      </c>
      <c r="M48" s="206" t="s">
        <v>176</v>
      </c>
      <c r="N48" s="195" t="str">
        <f>IF(M48="Máximo_2_Veces_por_Año",$I$468,IF(M48="3_a_24_veces_por_año",$I$469,IF(M48="24_a_500_veces_por_año",$I$470,IF(M48="500_a_5000_veces_por_año",$I$471,IF(M48="mas_de_5000_Veces_por_año",$I$472)))))</f>
        <v>Alta</v>
      </c>
      <c r="O48" s="182">
        <f>IF(N48="Muy Baja",$J$468,IF(N48="Baja",$J$469,IF(N48="Media",$J$470,IF(N48="Alta",$J$471,IF(N48="Muy Alta",$J$472)))))</f>
        <v>0.8</v>
      </c>
      <c r="P48" s="164" t="s">
        <v>62</v>
      </c>
      <c r="Q48" s="182">
        <f>IF(P48="Leve",$I$476,IF(P48="Menor",$I$477,IF(P48="Moderado",$I$478,IF(P48="Mayor",$I$479,IF(P48="Catastrófico",$I$480)))))</f>
        <v>0.8</v>
      </c>
      <c r="R48" s="182" t="str">
        <f>N48&amp;P48</f>
        <v>AltaMayor</v>
      </c>
      <c r="S48" s="183" t="str">
        <f>IF(R48="Muy AltaLeve","Alto",IF(R48="AltaLeve","Moderado",IF(R48="MediaLeve","Moderado",IF(R48="BajaLeve","Bajo",IF(R48="Muy BajaLeve","Bajo",IF(R48="Muy AltaMenor","Alto",IF(R48="AltaMenor","Moderado",IF(R48="MediaMenor","Moderado",IF(R48="BajaMenor","Moderado",IF(R48="Muy BajaMenor","Bajo",IF(R48="Muy AltaModerado","Alto",IF(R48="AltaModerado","Alto",IF(R48="MediaModerado","Moderado",IF(R48="BajaModerado","Moderado",IF(R48="Muy BajaModerado","Moderado",IF(R48="Muy AltaMayor","Alto",IF(R48="AltaMayor","Alto",IF(R48="MediaMayor","Alto",IF(R48="BajaMayor","Alto",IF(R48="Muy BajaMayor","Alto",IF(R48="Muy AltaCatastrófico","Extremo",IF(R48="AltaCatastrófico","Extremo",IF(R48="MediaCatastrófico","Extremo",IF(R48="BajaCatastrófico","Extremo",IF(R48="Muy BajaCatastrófico","Extremo")))))))))))))))))))))))))</f>
        <v>Alto</v>
      </c>
      <c r="T48" s="66" t="s">
        <v>52</v>
      </c>
      <c r="U48" s="60" t="s">
        <v>508</v>
      </c>
      <c r="V48" s="61" t="s">
        <v>35</v>
      </c>
      <c r="W48" s="61" t="s">
        <v>53</v>
      </c>
      <c r="X48" s="61" t="s">
        <v>54</v>
      </c>
      <c r="Y48" s="63" t="str">
        <f t="shared" si="0"/>
        <v>PreventivoManual</v>
      </c>
      <c r="Z48" s="64">
        <f t="shared" si="1"/>
        <v>0.4</v>
      </c>
      <c r="AA48" s="62" t="s">
        <v>55</v>
      </c>
      <c r="AB48" s="62" t="s">
        <v>56</v>
      </c>
      <c r="AC48" s="62" t="s">
        <v>57</v>
      </c>
      <c r="AD48" s="184" t="str">
        <f>J48</f>
        <v>Posibilidad de que un servidor público, colaborador o tercero se apropie, deje extraviar o use indebidamente los bienes o activos propiedad de la ESE IMSALUD, para beneficio propio o de un tercero.</v>
      </c>
      <c r="AE48" s="65" t="s">
        <v>10</v>
      </c>
      <c r="AF48" s="64">
        <f>O48</f>
        <v>0.8</v>
      </c>
      <c r="AG48" s="65" t="s">
        <v>52</v>
      </c>
      <c r="AH48" s="64">
        <f t="shared" si="2"/>
        <v>0.4</v>
      </c>
      <c r="AI48" s="64">
        <f t="shared" si="3"/>
        <v>0.32000000000000006</v>
      </c>
      <c r="AJ48" s="185">
        <f>AF49-AI49</f>
        <v>0.48</v>
      </c>
      <c r="AK48" s="186">
        <f>Q48</f>
        <v>0.8</v>
      </c>
      <c r="AL48" s="187" t="str">
        <f>IF(AJ48&lt;=0.2,"Muy Baja",IF((AJ48&gt;0.2)*AND(AJ48&lt;=0.4),"Baja",IF((AJ48&gt;0.4)*AND(AJ48&lt;=0.6),"Media",IF((AJ48&gt;0.6)*AND(AJ48&lt;=0.8),"Alta",IF((AJ48&gt;0.8)*AND(AJ48&lt;=1),"Muy Alta",0)))))</f>
        <v>Media</v>
      </c>
      <c r="AM48" s="185">
        <f>AJ48</f>
        <v>0.48</v>
      </c>
      <c r="AN48" s="187" t="str">
        <f>IF(AK48&lt;=0.2,"Leve",IF((AK48&gt;0.2)*AND(AK48&lt;=0.4),"Menor",IF((AK48&gt;0.4)*AND(AK48&lt;=0.6),"Moderado",IF((AK48&gt;0.6)*AND(AK48&lt;=0.8),"Mayor",IF((AK48&gt;0.8)*AND(AK48&lt;=1),"Catastrófico",0)))))</f>
        <v>Mayor</v>
      </c>
      <c r="AO48" s="188">
        <f>AK48</f>
        <v>0.8</v>
      </c>
      <c r="AP48" s="189" t="str">
        <f>AL48&amp;AN48</f>
        <v>MediaMayor</v>
      </c>
      <c r="AQ48" s="183" t="str">
        <f>IF(AP48="Muy AltaLeve","Alto",IF(AP48="AltaLeve","Moderado",IF(AP48="MediaLeve","Moderado",IF(AP48="BajaLeve","Bajo",IF(AP48="Muy BajaLeve","Bajo",IF(AP48="Muy AltaMenor","Alto",IF(AP48="AltaMenor","Moderado",IF(AP48="MediaMenor","Moderado",IF(AP48="BajaMenor","Moderado",IF(AP48="Muy BajaMenor","Bajo",IF(AP48="Muy AltaModerado","Alto",IF(AP48="AltaModerado","Alto",IF(AP48="MediaModerado","Moderado",IF(AP48="BajaModerado","Moderado",IF(AP48="Muy BajaModerado","Moderado",IF(AP48="Muy AltaMayor","Alto",IF(AP48="AltaMayor","Alto",IF(AP48="MediaMayor","Alto",IF(AP48="BajaMayor","Alto",IF(AP48="Muy BajaMayor","Alto",IF(AP48="Muy AltaCatastrófico","Extremo",IF(AP48="AltaCatastrófico","Extremo",IF(AP48="MediaCatastrófico","Extremo",IF(AP48="BajaCatastrófico","Extremo",IF(AP48="Muy BajaCatastrófico","Extremo")))))))))))))))))))))))))</f>
        <v>Alto</v>
      </c>
      <c r="AR48" s="163" t="s">
        <v>59</v>
      </c>
      <c r="AS48" s="90" t="s">
        <v>637</v>
      </c>
      <c r="AT48" s="110" t="s">
        <v>713</v>
      </c>
      <c r="AU48" s="77" t="s">
        <v>735</v>
      </c>
      <c r="AV48" s="110" t="s">
        <v>736</v>
      </c>
      <c r="AW48" s="80"/>
      <c r="AX48" s="78">
        <v>46023</v>
      </c>
      <c r="AY48" s="78">
        <v>46387</v>
      </c>
      <c r="AZ48" s="79" t="s">
        <v>291</v>
      </c>
      <c r="BA48" s="132"/>
      <c r="BB48" s="164"/>
    </row>
    <row r="49" spans="1:54" ht="42.75" x14ac:dyDescent="0.25">
      <c r="A49" s="223"/>
      <c r="B49" s="191"/>
      <c r="C49" s="288"/>
      <c r="D49" s="191"/>
      <c r="E49" s="200"/>
      <c r="F49" s="200"/>
      <c r="G49" s="191"/>
      <c r="H49" s="191"/>
      <c r="I49" s="313"/>
      <c r="J49" s="313"/>
      <c r="K49" s="200"/>
      <c r="L49" s="205"/>
      <c r="M49" s="206"/>
      <c r="N49" s="195"/>
      <c r="O49" s="182"/>
      <c r="P49" s="164"/>
      <c r="Q49" s="182"/>
      <c r="R49" s="182"/>
      <c r="S49" s="183"/>
      <c r="T49" s="66" t="s">
        <v>60</v>
      </c>
      <c r="U49" s="60"/>
      <c r="V49" s="61"/>
      <c r="W49" s="61"/>
      <c r="X49" s="61"/>
      <c r="Y49" s="63" t="str">
        <f t="shared" si="0"/>
        <v/>
      </c>
      <c r="Z49" s="64" t="b">
        <f t="shared" si="1"/>
        <v>0</v>
      </c>
      <c r="AA49" s="62"/>
      <c r="AB49" s="62"/>
      <c r="AC49" s="62"/>
      <c r="AD49" s="184"/>
      <c r="AE49" s="65" t="s">
        <v>10</v>
      </c>
      <c r="AF49" s="64">
        <f>AF48-AI48</f>
        <v>0.48</v>
      </c>
      <c r="AG49" s="65" t="s">
        <v>60</v>
      </c>
      <c r="AH49" s="64" t="b">
        <f t="shared" si="2"/>
        <v>0</v>
      </c>
      <c r="AI49" s="64">
        <f t="shared" si="3"/>
        <v>0</v>
      </c>
      <c r="AJ49" s="185"/>
      <c r="AK49" s="186"/>
      <c r="AL49" s="187"/>
      <c r="AM49" s="185"/>
      <c r="AN49" s="187"/>
      <c r="AO49" s="188"/>
      <c r="AP49" s="189"/>
      <c r="AQ49" s="190"/>
      <c r="AR49" s="163"/>
      <c r="AS49" s="90"/>
      <c r="AT49" s="110"/>
      <c r="AU49" s="77"/>
      <c r="AV49" s="110"/>
      <c r="AW49" s="80"/>
      <c r="AX49" s="78"/>
      <c r="AY49" s="78"/>
      <c r="AZ49" s="79"/>
      <c r="BA49" s="132"/>
      <c r="BB49" s="164"/>
    </row>
    <row r="50" spans="1:54" ht="57" x14ac:dyDescent="0.25">
      <c r="A50" s="223">
        <f t="shared" ref="A50" si="23">A48+1</f>
        <v>22</v>
      </c>
      <c r="B50" s="200" t="s">
        <v>75</v>
      </c>
      <c r="C50" s="200" t="s">
        <v>152</v>
      </c>
      <c r="D50" s="200" t="s">
        <v>81</v>
      </c>
      <c r="E50" s="200" t="s">
        <v>83</v>
      </c>
      <c r="F50" s="200" t="s">
        <v>120</v>
      </c>
      <c r="G50" s="191" t="s">
        <v>112</v>
      </c>
      <c r="H50" s="191" t="s">
        <v>262</v>
      </c>
      <c r="I50" s="313" t="s">
        <v>361</v>
      </c>
      <c r="J50" s="313" t="s">
        <v>362</v>
      </c>
      <c r="K50" s="200" t="s">
        <v>161</v>
      </c>
      <c r="L50" s="204" t="s">
        <v>265</v>
      </c>
      <c r="M50" s="206" t="s">
        <v>176</v>
      </c>
      <c r="N50" s="195" t="str">
        <f>IF(M50="Máximo_2_Veces_por_Año",$I$468,IF(M50="3_a_24_veces_por_año",$I$469,IF(M50="24_a_500_veces_por_año",$I$470,IF(M50="500_a_5000_veces_por_año",$I$471,IF(M50="mas_de_5000_Veces_por_año",$I$472)))))</f>
        <v>Alta</v>
      </c>
      <c r="O50" s="182">
        <f>IF(N50="Muy Baja",$J$468,IF(N50="Baja",$J$469,IF(N50="Media",$J$470,IF(N50="Alta",$J$471,IF(N50="Muy Alta",$J$472)))))</f>
        <v>0.8</v>
      </c>
      <c r="P50" s="164" t="s">
        <v>62</v>
      </c>
      <c r="Q50" s="182">
        <f>IF(P50="Leve",$I$476,IF(P50="Menor",$I$477,IF(P50="Moderado",$I$478,IF(P50="Mayor",$I$479,IF(P50="Catastrófico",$I$480)))))</f>
        <v>0.8</v>
      </c>
      <c r="R50" s="182" t="str">
        <f>N50&amp;P50</f>
        <v>AltaMayor</v>
      </c>
      <c r="S50" s="183" t="str">
        <f>IF(R50="Muy AltaLeve","Alto",IF(R50="AltaLeve","Moderado",IF(R50="MediaLeve","Moderado",IF(R50="BajaLeve","Bajo",IF(R50="Muy BajaLeve","Bajo",IF(R50="Muy AltaMenor","Alto",IF(R50="AltaMenor","Moderado",IF(R50="MediaMenor","Moderado",IF(R50="BajaMenor","Moderado",IF(R50="Muy BajaMenor","Bajo",IF(R50="Muy AltaModerado","Alto",IF(R50="AltaModerado","Alto",IF(R50="MediaModerado","Moderado",IF(R50="BajaModerado","Moderado",IF(R50="Muy BajaModerado","Moderado",IF(R50="Muy AltaMayor","Alto",IF(R50="AltaMayor","Alto",IF(R50="MediaMayor","Alto",IF(R50="BajaMayor","Alto",IF(R50="Muy BajaMayor","Alto",IF(R50="Muy AltaCatastrófico","Extremo",IF(R50="AltaCatastrófico","Extremo",IF(R50="MediaCatastrófico","Extremo",IF(R50="BajaCatastrófico","Extremo",IF(R50="Muy BajaCatastrófico","Extremo")))))))))))))))))))))))))</f>
        <v>Alto</v>
      </c>
      <c r="T50" s="66" t="s">
        <v>52</v>
      </c>
      <c r="U50" s="60" t="s">
        <v>509</v>
      </c>
      <c r="V50" s="61" t="s">
        <v>35</v>
      </c>
      <c r="W50" s="61" t="s">
        <v>53</v>
      </c>
      <c r="X50" s="61" t="s">
        <v>54</v>
      </c>
      <c r="Y50" s="63" t="str">
        <f t="shared" si="0"/>
        <v>PreventivoManual</v>
      </c>
      <c r="Z50" s="64">
        <f t="shared" si="1"/>
        <v>0.4</v>
      </c>
      <c r="AA50" s="62" t="s">
        <v>55</v>
      </c>
      <c r="AB50" s="62" t="s">
        <v>56</v>
      </c>
      <c r="AC50" s="62" t="s">
        <v>57</v>
      </c>
      <c r="AD50" s="184" t="str">
        <f>J50</f>
        <v>Posibilidad de que no se de cumplimiento a los requisitos habilitantes dentro del proceso de contractual.</v>
      </c>
      <c r="AE50" s="65" t="s">
        <v>10</v>
      </c>
      <c r="AF50" s="64">
        <f>O50</f>
        <v>0.8</v>
      </c>
      <c r="AG50" s="65" t="s">
        <v>52</v>
      </c>
      <c r="AH50" s="64">
        <f t="shared" si="2"/>
        <v>0.4</v>
      </c>
      <c r="AI50" s="64">
        <f t="shared" si="3"/>
        <v>0.32000000000000006</v>
      </c>
      <c r="AJ50" s="185">
        <f>AF51-AI51</f>
        <v>0.28799999999999998</v>
      </c>
      <c r="AK50" s="186">
        <f>Q50</f>
        <v>0.8</v>
      </c>
      <c r="AL50" s="187" t="str">
        <f>IF(AJ50&lt;=0.2,"Muy Baja",IF((AJ50&gt;0.2)*AND(AJ50&lt;=0.4),"Baja",IF((AJ50&gt;0.4)*AND(AJ50&lt;=0.6),"Media",IF((AJ50&gt;0.6)*AND(AJ50&lt;=0.8),"Alta",IF((AJ50&gt;0.8)*AND(AJ50&lt;=1),"Muy Alta",0)))))</f>
        <v>Baja</v>
      </c>
      <c r="AM50" s="185">
        <f>AJ50</f>
        <v>0.28799999999999998</v>
      </c>
      <c r="AN50" s="187" t="str">
        <f>IF(AK50&lt;=0.2,"Leve",IF((AK50&gt;0.2)*AND(AK50&lt;=0.4),"Menor",IF((AK50&gt;0.4)*AND(AK50&lt;=0.6),"Moderado",IF((AK50&gt;0.6)*AND(AK50&lt;=0.8),"Mayor",IF((AK50&gt;0.8)*AND(AK50&lt;=1),"Catastrófico",0)))))</f>
        <v>Mayor</v>
      </c>
      <c r="AO50" s="188">
        <f>AK50</f>
        <v>0.8</v>
      </c>
      <c r="AP50" s="189" t="str">
        <f>AL50&amp;AN50</f>
        <v>BajaMayor</v>
      </c>
      <c r="AQ50" s="183" t="str">
        <f>IF(AP50="Muy AltaLeve","Alto",IF(AP50="AltaLeve","Moderado",IF(AP50="MediaLeve","Moderado",IF(AP50="BajaLeve","Bajo",IF(AP50="Muy BajaLeve","Bajo",IF(AP50="Muy AltaMenor","Alto",IF(AP50="AltaMenor","Moderado",IF(AP50="MediaMenor","Moderado",IF(AP50="BajaMenor","Moderado",IF(AP50="Muy BajaMenor","Bajo",IF(AP50="Muy AltaModerado","Alto",IF(AP50="AltaModerado","Alto",IF(AP50="MediaModerado","Moderado",IF(AP50="BajaModerado","Moderado",IF(AP50="Muy BajaModerado","Moderado",IF(AP50="Muy AltaMayor","Alto",IF(AP50="AltaMayor","Alto",IF(AP50="MediaMayor","Alto",IF(AP50="BajaMayor","Alto",IF(AP50="Muy BajaMayor","Alto",IF(AP50="Muy AltaCatastrófico","Extremo",IF(AP50="AltaCatastrófico","Extremo",IF(AP50="MediaCatastrófico","Extremo",IF(AP50="BajaCatastrófico","Extremo",IF(AP50="Muy BajaCatastrófico","Extremo")))))))))))))))))))))))))</f>
        <v>Alto</v>
      </c>
      <c r="AR50" s="163" t="s">
        <v>59</v>
      </c>
      <c r="AS50" s="175" t="s">
        <v>638</v>
      </c>
      <c r="AT50" s="175" t="s">
        <v>737</v>
      </c>
      <c r="AU50" s="175" t="s">
        <v>738</v>
      </c>
      <c r="AV50" s="175" t="s">
        <v>739</v>
      </c>
      <c r="AW50" s="80"/>
      <c r="AX50" s="172">
        <v>46023</v>
      </c>
      <c r="AY50" s="172">
        <v>46387</v>
      </c>
      <c r="AZ50" s="164" t="s">
        <v>289</v>
      </c>
      <c r="BA50" s="317"/>
      <c r="BB50" s="164"/>
    </row>
    <row r="51" spans="1:54" ht="42.75" x14ac:dyDescent="0.25">
      <c r="A51" s="223"/>
      <c r="B51" s="200"/>
      <c r="C51" s="200"/>
      <c r="D51" s="200"/>
      <c r="E51" s="200"/>
      <c r="F51" s="200"/>
      <c r="G51" s="191"/>
      <c r="H51" s="191"/>
      <c r="I51" s="313"/>
      <c r="J51" s="313"/>
      <c r="K51" s="200"/>
      <c r="L51" s="205"/>
      <c r="M51" s="206"/>
      <c r="N51" s="195"/>
      <c r="O51" s="182"/>
      <c r="P51" s="164"/>
      <c r="Q51" s="182"/>
      <c r="R51" s="182"/>
      <c r="S51" s="183"/>
      <c r="T51" s="66" t="s">
        <v>60</v>
      </c>
      <c r="U51" s="60" t="s">
        <v>510</v>
      </c>
      <c r="V51" s="61" t="s">
        <v>35</v>
      </c>
      <c r="W51" s="61" t="s">
        <v>53</v>
      </c>
      <c r="X51" s="61" t="s">
        <v>54</v>
      </c>
      <c r="Y51" s="63" t="str">
        <f t="shared" si="0"/>
        <v>PreventivoManual</v>
      </c>
      <c r="Z51" s="64">
        <f t="shared" si="1"/>
        <v>0.4</v>
      </c>
      <c r="AA51" s="62" t="s">
        <v>55</v>
      </c>
      <c r="AB51" s="62" t="s">
        <v>56</v>
      </c>
      <c r="AC51" s="62" t="s">
        <v>57</v>
      </c>
      <c r="AD51" s="184"/>
      <c r="AE51" s="65" t="s">
        <v>10</v>
      </c>
      <c r="AF51" s="64">
        <f>AF50-AI50</f>
        <v>0.48</v>
      </c>
      <c r="AG51" s="65" t="s">
        <v>60</v>
      </c>
      <c r="AH51" s="64">
        <f t="shared" si="2"/>
        <v>0.4</v>
      </c>
      <c r="AI51" s="64">
        <f t="shared" si="3"/>
        <v>0.192</v>
      </c>
      <c r="AJ51" s="185"/>
      <c r="AK51" s="186"/>
      <c r="AL51" s="187"/>
      <c r="AM51" s="185"/>
      <c r="AN51" s="187"/>
      <c r="AO51" s="188"/>
      <c r="AP51" s="189"/>
      <c r="AQ51" s="190"/>
      <c r="AR51" s="163"/>
      <c r="AS51" s="175"/>
      <c r="AT51" s="175"/>
      <c r="AU51" s="175"/>
      <c r="AV51" s="175"/>
      <c r="AW51" s="80"/>
      <c r="AX51" s="172"/>
      <c r="AY51" s="172"/>
      <c r="AZ51" s="164"/>
      <c r="BA51" s="317"/>
      <c r="BB51" s="164"/>
    </row>
    <row r="52" spans="1:54" ht="42.75" x14ac:dyDescent="0.25">
      <c r="A52" s="223">
        <f t="shared" ref="A52" si="24">A50+1</f>
        <v>23</v>
      </c>
      <c r="B52" s="200" t="s">
        <v>75</v>
      </c>
      <c r="C52" s="200" t="s">
        <v>152</v>
      </c>
      <c r="D52" s="200" t="s">
        <v>81</v>
      </c>
      <c r="E52" s="200" t="s">
        <v>83</v>
      </c>
      <c r="F52" s="200" t="s">
        <v>120</v>
      </c>
      <c r="G52" s="191" t="s">
        <v>254</v>
      </c>
      <c r="H52" s="191" t="s">
        <v>262</v>
      </c>
      <c r="I52" s="313" t="s">
        <v>363</v>
      </c>
      <c r="J52" s="313" t="s">
        <v>364</v>
      </c>
      <c r="K52" s="200" t="s">
        <v>161</v>
      </c>
      <c r="L52" s="204" t="s">
        <v>265</v>
      </c>
      <c r="M52" s="206" t="s">
        <v>176</v>
      </c>
      <c r="N52" s="195" t="str">
        <f>IF(M52="Máximo_2_Veces_por_Año",$I$468,IF(M52="3_a_24_veces_por_año",$I$469,IF(M52="24_a_500_veces_por_año",$I$470,IF(M52="500_a_5000_veces_por_año",$I$471,IF(M52="mas_de_5000_Veces_por_año",$I$472)))))</f>
        <v>Alta</v>
      </c>
      <c r="O52" s="182">
        <f>IF(N52="Muy Baja",$J$468,IF(N52="Baja",$J$469,IF(N52="Media",$J$470,IF(N52="Alta",$J$471,IF(N52="Muy Alta",$J$472)))))</f>
        <v>0.8</v>
      </c>
      <c r="P52" s="164" t="s">
        <v>62</v>
      </c>
      <c r="Q52" s="182">
        <f>IF(P52="Leve",$I$476,IF(P52="Menor",$I$477,IF(P52="Moderado",$I$478,IF(P52="Mayor",$I$479,IF(P52="Catastrófico",$I$480)))))</f>
        <v>0.8</v>
      </c>
      <c r="R52" s="182" t="str">
        <f>N52&amp;P52</f>
        <v>AltaMayor</v>
      </c>
      <c r="S52" s="183" t="str">
        <f>IF(R52="Muy AltaLeve","Alto",IF(R52="AltaLeve","Moderado",IF(R52="MediaLeve","Moderado",IF(R52="BajaLeve","Bajo",IF(R52="Muy BajaLeve","Bajo",IF(R52="Muy AltaMenor","Alto",IF(R52="AltaMenor","Moderado",IF(R52="MediaMenor","Moderado",IF(R52="BajaMenor","Moderado",IF(R52="Muy BajaMenor","Bajo",IF(R52="Muy AltaModerado","Alto",IF(R52="AltaModerado","Alto",IF(R52="MediaModerado","Moderado",IF(R52="BajaModerado","Moderado",IF(R52="Muy BajaModerado","Moderado",IF(R52="Muy AltaMayor","Alto",IF(R52="AltaMayor","Alto",IF(R52="MediaMayor","Alto",IF(R52="BajaMayor","Alto",IF(R52="Muy BajaMayor","Alto",IF(R52="Muy AltaCatastrófico","Extremo",IF(R52="AltaCatastrófico","Extremo",IF(R52="MediaCatastrófico","Extremo",IF(R52="BajaCatastrófico","Extremo",IF(R52="Muy BajaCatastrófico","Extremo")))))))))))))))))))))))))</f>
        <v>Alto</v>
      </c>
      <c r="T52" s="66" t="s">
        <v>52</v>
      </c>
      <c r="U52" s="60" t="s">
        <v>511</v>
      </c>
      <c r="V52" s="61" t="s">
        <v>35</v>
      </c>
      <c r="W52" s="61" t="s">
        <v>53</v>
      </c>
      <c r="X52" s="61" t="s">
        <v>54</v>
      </c>
      <c r="Y52" s="63" t="str">
        <f t="shared" si="0"/>
        <v>PreventivoManual</v>
      </c>
      <c r="Z52" s="64">
        <f t="shared" si="1"/>
        <v>0.4</v>
      </c>
      <c r="AA52" s="62" t="s">
        <v>55</v>
      </c>
      <c r="AB52" s="62" t="s">
        <v>56</v>
      </c>
      <c r="AC52" s="62" t="s">
        <v>57</v>
      </c>
      <c r="AD52" s="184" t="str">
        <f>J52</f>
        <v>Posibilidad de seleccionar ofertas artificialmente bajas dentro del proceso contractual por parte de la ESE IMSALUD.</v>
      </c>
      <c r="AE52" s="65" t="s">
        <v>10</v>
      </c>
      <c r="AF52" s="64">
        <f>O52</f>
        <v>0.8</v>
      </c>
      <c r="AG52" s="65" t="s">
        <v>52</v>
      </c>
      <c r="AH52" s="64">
        <f t="shared" si="2"/>
        <v>0.4</v>
      </c>
      <c r="AI52" s="64">
        <f t="shared" si="3"/>
        <v>0.32000000000000006</v>
      </c>
      <c r="AJ52" s="185">
        <f>AF53-AI53</f>
        <v>0.48</v>
      </c>
      <c r="AK52" s="186">
        <f>Q52</f>
        <v>0.8</v>
      </c>
      <c r="AL52" s="187" t="str">
        <f>IF(AJ52&lt;=0.2,"Muy Baja",IF((AJ52&gt;0.2)*AND(AJ52&lt;=0.4),"Baja",IF((AJ52&gt;0.4)*AND(AJ52&lt;=0.6),"Media",IF((AJ52&gt;0.6)*AND(AJ52&lt;=0.8),"Alta",IF((AJ52&gt;0.8)*AND(AJ52&lt;=1),"Muy Alta",0)))))</f>
        <v>Media</v>
      </c>
      <c r="AM52" s="185">
        <f>AJ52</f>
        <v>0.48</v>
      </c>
      <c r="AN52" s="187" t="str">
        <f>IF(AK52&lt;=0.2,"Leve",IF((AK52&gt;0.2)*AND(AK52&lt;=0.4),"Menor",IF((AK52&gt;0.4)*AND(AK52&lt;=0.6),"Moderado",IF((AK52&gt;0.6)*AND(AK52&lt;=0.8),"Mayor",IF((AK52&gt;0.8)*AND(AK52&lt;=1),"Catastrófico",0)))))</f>
        <v>Mayor</v>
      </c>
      <c r="AO52" s="188">
        <f>AK52</f>
        <v>0.8</v>
      </c>
      <c r="AP52" s="189" t="str">
        <f>AL52&amp;AN52</f>
        <v>MediaMayor</v>
      </c>
      <c r="AQ52" s="183" t="str">
        <f>IF(AP52="Muy AltaLeve","Alto",IF(AP52="AltaLeve","Moderado",IF(AP52="MediaLeve","Moderado",IF(AP52="BajaLeve","Bajo",IF(AP52="Muy BajaLeve","Bajo",IF(AP52="Muy AltaMenor","Alto",IF(AP52="AltaMenor","Moderado",IF(AP52="MediaMenor","Moderado",IF(AP52="BajaMenor","Moderado",IF(AP52="Muy BajaMenor","Bajo",IF(AP52="Muy AltaModerado","Alto",IF(AP52="AltaModerado","Alto",IF(AP52="MediaModerado","Moderado",IF(AP52="BajaModerado","Moderado",IF(AP52="Muy BajaModerado","Moderado",IF(AP52="Muy AltaMayor","Alto",IF(AP52="AltaMayor","Alto",IF(AP52="MediaMayor","Alto",IF(AP52="BajaMayor","Alto",IF(AP52="Muy BajaMayor","Alto",IF(AP52="Muy AltaCatastrófico","Extremo",IF(AP52="AltaCatastrófico","Extremo",IF(AP52="MediaCatastrófico","Extremo",IF(AP52="BajaCatastrófico","Extremo",IF(AP52="Muy BajaCatastrófico","Extremo")))))))))))))))))))))))))</f>
        <v>Alto</v>
      </c>
      <c r="AR52" s="163" t="s">
        <v>59</v>
      </c>
      <c r="AS52" s="175" t="s">
        <v>639</v>
      </c>
      <c r="AT52" s="175" t="s">
        <v>740</v>
      </c>
      <c r="AU52" s="175" t="s">
        <v>741</v>
      </c>
      <c r="AV52" s="175" t="s">
        <v>739</v>
      </c>
      <c r="AW52" s="80"/>
      <c r="AX52" s="172">
        <v>46023</v>
      </c>
      <c r="AY52" s="172">
        <v>46387</v>
      </c>
      <c r="AZ52" s="164" t="s">
        <v>289</v>
      </c>
      <c r="BA52" s="317"/>
      <c r="BB52" s="164"/>
    </row>
    <row r="53" spans="1:54" ht="42.75" x14ac:dyDescent="0.25">
      <c r="A53" s="223"/>
      <c r="B53" s="200"/>
      <c r="C53" s="200"/>
      <c r="D53" s="200"/>
      <c r="E53" s="200"/>
      <c r="F53" s="200"/>
      <c r="G53" s="191"/>
      <c r="H53" s="191"/>
      <c r="I53" s="313"/>
      <c r="J53" s="313"/>
      <c r="K53" s="200"/>
      <c r="L53" s="205"/>
      <c r="M53" s="206"/>
      <c r="N53" s="195"/>
      <c r="O53" s="182"/>
      <c r="P53" s="164"/>
      <c r="Q53" s="182"/>
      <c r="R53" s="182"/>
      <c r="S53" s="183"/>
      <c r="T53" s="66" t="s">
        <v>60</v>
      </c>
      <c r="U53" s="60"/>
      <c r="V53" s="61"/>
      <c r="W53" s="61"/>
      <c r="X53" s="61"/>
      <c r="Y53" s="63" t="str">
        <f t="shared" si="0"/>
        <v/>
      </c>
      <c r="Z53" s="64" t="b">
        <f t="shared" si="1"/>
        <v>0</v>
      </c>
      <c r="AA53" s="62"/>
      <c r="AB53" s="62"/>
      <c r="AC53" s="62"/>
      <c r="AD53" s="184"/>
      <c r="AE53" s="65" t="s">
        <v>10</v>
      </c>
      <c r="AF53" s="64">
        <f>AF52-AI52</f>
        <v>0.48</v>
      </c>
      <c r="AG53" s="65" t="s">
        <v>60</v>
      </c>
      <c r="AH53" s="64" t="b">
        <f t="shared" si="2"/>
        <v>0</v>
      </c>
      <c r="AI53" s="64">
        <f t="shared" si="3"/>
        <v>0</v>
      </c>
      <c r="AJ53" s="185"/>
      <c r="AK53" s="186"/>
      <c r="AL53" s="187"/>
      <c r="AM53" s="185"/>
      <c r="AN53" s="187"/>
      <c r="AO53" s="188"/>
      <c r="AP53" s="189"/>
      <c r="AQ53" s="190"/>
      <c r="AR53" s="163"/>
      <c r="AS53" s="175"/>
      <c r="AT53" s="175"/>
      <c r="AU53" s="175"/>
      <c r="AV53" s="175"/>
      <c r="AW53" s="80"/>
      <c r="AX53" s="172"/>
      <c r="AY53" s="172"/>
      <c r="AZ53" s="164"/>
      <c r="BA53" s="317"/>
      <c r="BB53" s="164"/>
    </row>
    <row r="54" spans="1:54" ht="42.75" x14ac:dyDescent="0.25">
      <c r="A54" s="223">
        <f t="shared" ref="A54" si="25">A52+1</f>
        <v>24</v>
      </c>
      <c r="B54" s="200" t="s">
        <v>75</v>
      </c>
      <c r="C54" s="200" t="s">
        <v>152</v>
      </c>
      <c r="D54" s="200" t="s">
        <v>81</v>
      </c>
      <c r="E54" s="200" t="s">
        <v>83</v>
      </c>
      <c r="F54" s="200" t="s">
        <v>120</v>
      </c>
      <c r="G54" s="191" t="s">
        <v>112</v>
      </c>
      <c r="H54" s="191" t="s">
        <v>262</v>
      </c>
      <c r="I54" s="313" t="s">
        <v>363</v>
      </c>
      <c r="J54" s="313" t="s">
        <v>365</v>
      </c>
      <c r="K54" s="200" t="s">
        <v>161</v>
      </c>
      <c r="L54" s="204" t="s">
        <v>265</v>
      </c>
      <c r="M54" s="206" t="s">
        <v>176</v>
      </c>
      <c r="N54" s="195" t="str">
        <f>IF(M54="Máximo_2_Veces_por_Año",$I$468,IF(M54="3_a_24_veces_por_año",$I$469,IF(M54="24_a_500_veces_por_año",$I$470,IF(M54="500_a_5000_veces_por_año",$I$471,IF(M54="mas_de_5000_Veces_por_año",$I$472)))))</f>
        <v>Alta</v>
      </c>
      <c r="O54" s="182">
        <f>IF(N54="Muy Baja",$J$468,IF(N54="Baja",$J$469,IF(N54="Media",$J$470,IF(N54="Alta",$J$471,IF(N54="Muy Alta",$J$472)))))</f>
        <v>0.8</v>
      </c>
      <c r="P54" s="164" t="s">
        <v>62</v>
      </c>
      <c r="Q54" s="182">
        <f>IF(P54="Leve",$I$476,IF(P54="Menor",$I$477,IF(P54="Moderado",$I$478,IF(P54="Mayor",$I$479,IF(P54="Catastrófico",$I$480)))))</f>
        <v>0.8</v>
      </c>
      <c r="R54" s="182" t="str">
        <f>N54&amp;P54</f>
        <v>AltaMayor</v>
      </c>
      <c r="S54" s="183" t="str">
        <f>IF(R54="Muy AltaLeve","Alto",IF(R54="AltaLeve","Moderado",IF(R54="MediaLeve","Moderado",IF(R54="BajaLeve","Bajo",IF(R54="Muy BajaLeve","Bajo",IF(R54="Muy AltaMenor","Alto",IF(R54="AltaMenor","Moderado",IF(R54="MediaMenor","Moderado",IF(R54="BajaMenor","Moderado",IF(R54="Muy BajaMenor","Bajo",IF(R54="Muy AltaModerado","Alto",IF(R54="AltaModerado","Alto",IF(R54="MediaModerado","Moderado",IF(R54="BajaModerado","Moderado",IF(R54="Muy BajaModerado","Moderado",IF(R54="Muy AltaMayor","Alto",IF(R54="AltaMayor","Alto",IF(R54="MediaMayor","Alto",IF(R54="BajaMayor","Alto",IF(R54="Muy BajaMayor","Alto",IF(R54="Muy AltaCatastrófico","Extremo",IF(R54="AltaCatastrófico","Extremo",IF(R54="MediaCatastrófico","Extremo",IF(R54="BajaCatastrófico","Extremo",IF(R54="Muy BajaCatastrófico","Extremo")))))))))))))))))))))))))</f>
        <v>Alto</v>
      </c>
      <c r="T54" s="66" t="s">
        <v>52</v>
      </c>
      <c r="U54" s="60" t="s">
        <v>512</v>
      </c>
      <c r="V54" s="61" t="s">
        <v>35</v>
      </c>
      <c r="W54" s="61" t="s">
        <v>53</v>
      </c>
      <c r="X54" s="61" t="s">
        <v>54</v>
      </c>
      <c r="Y54" s="63" t="str">
        <f t="shared" si="0"/>
        <v>PreventivoManual</v>
      </c>
      <c r="Z54" s="64">
        <f t="shared" si="1"/>
        <v>0.4</v>
      </c>
      <c r="AA54" s="62" t="s">
        <v>55</v>
      </c>
      <c r="AB54" s="62" t="s">
        <v>56</v>
      </c>
      <c r="AC54" s="62" t="s">
        <v>57</v>
      </c>
      <c r="AD54" s="184" t="str">
        <f>J54</f>
        <v>Posibilidad de incumplimiento del contrato y el logro del objeto propuesto por parte del contratista o contratante.</v>
      </c>
      <c r="AE54" s="65" t="s">
        <v>10</v>
      </c>
      <c r="AF54" s="64">
        <f>O54</f>
        <v>0.8</v>
      </c>
      <c r="AG54" s="65" t="s">
        <v>52</v>
      </c>
      <c r="AH54" s="64">
        <f t="shared" si="2"/>
        <v>0.4</v>
      </c>
      <c r="AI54" s="64">
        <f t="shared" si="3"/>
        <v>0.32000000000000006</v>
      </c>
      <c r="AJ54" s="185">
        <f>AF55-AI55</f>
        <v>0.48</v>
      </c>
      <c r="AK54" s="186">
        <f>Q54</f>
        <v>0.8</v>
      </c>
      <c r="AL54" s="187" t="str">
        <f>IF(AJ54&lt;=0.2,"Muy Baja",IF((AJ54&gt;0.2)*AND(AJ54&lt;=0.4),"Baja",IF((AJ54&gt;0.4)*AND(AJ54&lt;=0.6),"Media",IF((AJ54&gt;0.6)*AND(AJ54&lt;=0.8),"Alta",IF((AJ54&gt;0.8)*AND(AJ54&lt;=1),"Muy Alta",0)))))</f>
        <v>Media</v>
      </c>
      <c r="AM54" s="185">
        <f>AJ54</f>
        <v>0.48</v>
      </c>
      <c r="AN54" s="187" t="str">
        <f>IF(AK54&lt;=0.2,"Leve",IF((AK54&gt;0.2)*AND(AK54&lt;=0.4),"Menor",IF((AK54&gt;0.4)*AND(AK54&lt;=0.6),"Moderado",IF((AK54&gt;0.6)*AND(AK54&lt;=0.8),"Mayor",IF((AK54&gt;0.8)*AND(AK54&lt;=1),"Catastrófico",0)))))</f>
        <v>Mayor</v>
      </c>
      <c r="AO54" s="188">
        <f>AK54</f>
        <v>0.8</v>
      </c>
      <c r="AP54" s="189" t="str">
        <f>AL54&amp;AN54</f>
        <v>MediaMayor</v>
      </c>
      <c r="AQ54" s="183" t="str">
        <f>IF(AP54="Muy AltaLeve","Alto",IF(AP54="AltaLeve","Moderado",IF(AP54="MediaLeve","Moderado",IF(AP54="BajaLeve","Bajo",IF(AP54="Muy BajaLeve","Bajo",IF(AP54="Muy AltaMenor","Alto",IF(AP54="AltaMenor","Moderado",IF(AP54="MediaMenor","Moderado",IF(AP54="BajaMenor","Moderado",IF(AP54="Muy BajaMenor","Bajo",IF(AP54="Muy AltaModerado","Alto",IF(AP54="AltaModerado","Alto",IF(AP54="MediaModerado","Moderado",IF(AP54="BajaModerado","Moderado",IF(AP54="Muy BajaModerado","Moderado",IF(AP54="Muy AltaMayor","Alto",IF(AP54="AltaMayor","Alto",IF(AP54="MediaMayor","Alto",IF(AP54="BajaMayor","Alto",IF(AP54="Muy BajaMayor","Alto",IF(AP54="Muy AltaCatastrófico","Extremo",IF(AP54="AltaCatastrófico","Extremo",IF(AP54="MediaCatastrófico","Extremo",IF(AP54="BajaCatastrófico","Extremo",IF(AP54="Muy BajaCatastrófico","Extremo")))))))))))))))))))))))))</f>
        <v>Alto</v>
      </c>
      <c r="AR54" s="163" t="s">
        <v>59</v>
      </c>
      <c r="AS54" s="175" t="s">
        <v>640</v>
      </c>
      <c r="AT54" s="175" t="s">
        <v>742</v>
      </c>
      <c r="AU54" s="175" t="s">
        <v>741</v>
      </c>
      <c r="AV54" s="175" t="s">
        <v>739</v>
      </c>
      <c r="AW54" s="80"/>
      <c r="AX54" s="172">
        <v>46023</v>
      </c>
      <c r="AY54" s="172">
        <v>46387</v>
      </c>
      <c r="AZ54" s="164" t="s">
        <v>289</v>
      </c>
      <c r="BA54" s="317"/>
      <c r="BB54" s="164"/>
    </row>
    <row r="55" spans="1:54" ht="42.75" x14ac:dyDescent="0.25">
      <c r="A55" s="223"/>
      <c r="B55" s="200"/>
      <c r="C55" s="200"/>
      <c r="D55" s="200"/>
      <c r="E55" s="200"/>
      <c r="F55" s="200"/>
      <c r="G55" s="191"/>
      <c r="H55" s="191"/>
      <c r="I55" s="313"/>
      <c r="J55" s="313"/>
      <c r="K55" s="200"/>
      <c r="L55" s="205"/>
      <c r="M55" s="206"/>
      <c r="N55" s="195"/>
      <c r="O55" s="182"/>
      <c r="P55" s="164"/>
      <c r="Q55" s="182"/>
      <c r="R55" s="182"/>
      <c r="S55" s="183"/>
      <c r="T55" s="66" t="s">
        <v>60</v>
      </c>
      <c r="U55" s="59"/>
      <c r="V55" s="61"/>
      <c r="W55" s="61"/>
      <c r="X55" s="61"/>
      <c r="Y55" s="63" t="str">
        <f t="shared" si="0"/>
        <v/>
      </c>
      <c r="Z55" s="64" t="b">
        <f t="shared" si="1"/>
        <v>0</v>
      </c>
      <c r="AA55" s="65"/>
      <c r="AB55" s="65"/>
      <c r="AC55" s="65"/>
      <c r="AD55" s="184"/>
      <c r="AE55" s="65" t="s">
        <v>10</v>
      </c>
      <c r="AF55" s="64">
        <f>AF54-AI54</f>
        <v>0.48</v>
      </c>
      <c r="AG55" s="65" t="s">
        <v>60</v>
      </c>
      <c r="AH55" s="64" t="b">
        <f t="shared" si="2"/>
        <v>0</v>
      </c>
      <c r="AI55" s="64">
        <f t="shared" si="3"/>
        <v>0</v>
      </c>
      <c r="AJ55" s="185"/>
      <c r="AK55" s="186"/>
      <c r="AL55" s="187"/>
      <c r="AM55" s="185"/>
      <c r="AN55" s="187"/>
      <c r="AO55" s="188"/>
      <c r="AP55" s="189"/>
      <c r="AQ55" s="190"/>
      <c r="AR55" s="163"/>
      <c r="AS55" s="175"/>
      <c r="AT55" s="175"/>
      <c r="AU55" s="175"/>
      <c r="AV55" s="175"/>
      <c r="AW55" s="80"/>
      <c r="AX55" s="172"/>
      <c r="AY55" s="172"/>
      <c r="AZ55" s="164"/>
      <c r="BA55" s="317"/>
      <c r="BB55" s="164"/>
    </row>
    <row r="56" spans="1:54" ht="42.75" x14ac:dyDescent="0.25">
      <c r="A56" s="223">
        <f t="shared" ref="A56" si="26">A54+1</f>
        <v>25</v>
      </c>
      <c r="B56" s="191" t="s">
        <v>132</v>
      </c>
      <c r="C56" s="288" t="s">
        <v>141</v>
      </c>
      <c r="D56" s="200" t="s">
        <v>183</v>
      </c>
      <c r="E56" s="200" t="s">
        <v>305</v>
      </c>
      <c r="F56" s="200" t="s">
        <v>305</v>
      </c>
      <c r="G56" s="200" t="s">
        <v>254</v>
      </c>
      <c r="H56" s="200" t="s">
        <v>262</v>
      </c>
      <c r="I56" s="313" t="s">
        <v>366</v>
      </c>
      <c r="J56" s="313" t="s">
        <v>367</v>
      </c>
      <c r="K56" s="200" t="s">
        <v>161</v>
      </c>
      <c r="L56" s="204" t="s">
        <v>265</v>
      </c>
      <c r="M56" s="206" t="s">
        <v>176</v>
      </c>
      <c r="N56" s="195" t="str">
        <f>IF(M56="Máximo_2_Veces_por_Año",$I$468,IF(M56="3_a_24_veces_por_año",$I$469,IF(M56="24_a_500_veces_por_año",$I$470,IF(M56="500_a_5000_veces_por_año",$I$471,IF(M56="mas_de_5000_Veces_por_año",$I$472)))))</f>
        <v>Alta</v>
      </c>
      <c r="O56" s="182">
        <f>IF(N56="Muy Baja",$J$468,IF(N56="Baja",$J$469,IF(N56="Media",$J$470,IF(N56="Alta",$J$471,IF(N56="Muy Alta",$J$472)))))</f>
        <v>0.8</v>
      </c>
      <c r="P56" s="164" t="s">
        <v>51</v>
      </c>
      <c r="Q56" s="182">
        <f>IF(P56="Leve",$I$476,IF(P56="Menor",$I$477,IF(P56="Moderado",$I$478,IF(P56="Mayor",$I$479,IF(P56="Catastrófico",$I$480)))))</f>
        <v>0.6</v>
      </c>
      <c r="R56" s="182" t="str">
        <f>N56&amp;P56</f>
        <v>AltaModerado</v>
      </c>
      <c r="S56" s="183" t="str">
        <f>IF(R56="Muy AltaLeve","Alto",IF(R56="AltaLeve","Moderado",IF(R56="MediaLeve","Moderado",IF(R56="BajaLeve","Bajo",IF(R56="Muy BajaLeve","Bajo",IF(R56="Muy AltaMenor","Alto",IF(R56="AltaMenor","Moderado",IF(R56="MediaMenor","Moderado",IF(R56="BajaMenor","Moderado",IF(R56="Muy BajaMenor","Bajo",IF(R56="Muy AltaModerado","Alto",IF(R56="AltaModerado","Alto",IF(R56="MediaModerado","Moderado",IF(R56="BajaModerado","Moderado",IF(R56="Muy BajaModerado","Moderado",IF(R56="Muy AltaMayor","Alto",IF(R56="AltaMayor","Alto",IF(R56="MediaMayor","Alto",IF(R56="BajaMayor","Alto",IF(R56="Muy BajaMayor","Alto",IF(R56="Muy AltaCatastrófico","Extremo",IF(R56="AltaCatastrófico","Extremo",IF(R56="MediaCatastrófico","Extremo",IF(R56="BajaCatastrófico","Extremo",IF(R56="Muy BajaCatastrófico","Extremo")))))))))))))))))))))))))</f>
        <v>Alto</v>
      </c>
      <c r="T56" s="66" t="s">
        <v>52</v>
      </c>
      <c r="U56" s="59" t="s">
        <v>513</v>
      </c>
      <c r="V56" s="61" t="s">
        <v>35</v>
      </c>
      <c r="W56" s="61" t="s">
        <v>53</v>
      </c>
      <c r="X56" s="61" t="s">
        <v>54</v>
      </c>
      <c r="Y56" s="63" t="str">
        <f t="shared" si="0"/>
        <v>PreventivoManual</v>
      </c>
      <c r="Z56" s="64">
        <f t="shared" si="1"/>
        <v>0.4</v>
      </c>
      <c r="AA56" s="62" t="s">
        <v>55</v>
      </c>
      <c r="AB56" s="62" t="s">
        <v>56</v>
      </c>
      <c r="AC56" s="62" t="s">
        <v>57</v>
      </c>
      <c r="AD56" s="184" t="str">
        <f>J56</f>
        <v>Posibilidad de desactualización e incorrecta implementación de los formatos asociados a los procesos del sistema de gestión de calidad</v>
      </c>
      <c r="AE56" s="65" t="s">
        <v>10</v>
      </c>
      <c r="AF56" s="64">
        <f>O56</f>
        <v>0.8</v>
      </c>
      <c r="AG56" s="65" t="s">
        <v>52</v>
      </c>
      <c r="AH56" s="64">
        <f t="shared" si="2"/>
        <v>0.4</v>
      </c>
      <c r="AI56" s="64">
        <f t="shared" si="3"/>
        <v>0.32000000000000006</v>
      </c>
      <c r="AJ56" s="185">
        <f>AF57-AI57</f>
        <v>0.28799999999999998</v>
      </c>
      <c r="AK56" s="186">
        <f>Q56</f>
        <v>0.6</v>
      </c>
      <c r="AL56" s="187" t="str">
        <f>IF(AJ56&lt;=0.2,"Muy Baja",IF((AJ56&gt;0.2)*AND(AJ56&lt;=0.4),"Baja",IF((AJ56&gt;0.4)*AND(AJ56&lt;=0.6),"Media",IF((AJ56&gt;0.6)*AND(AJ56&lt;=0.8),"Alta",IF((AJ56&gt;0.8)*AND(AJ56&lt;=1),"Muy Alta",0)))))</f>
        <v>Baja</v>
      </c>
      <c r="AM56" s="185">
        <f>AJ56</f>
        <v>0.28799999999999998</v>
      </c>
      <c r="AN56" s="187" t="str">
        <f>IF(AK56&lt;=0.2,"Leve",IF((AK56&gt;0.2)*AND(AK56&lt;=0.4),"Menor",IF((AK56&gt;0.4)*AND(AK56&lt;=0.6),"Moderado",IF((AK56&gt;0.6)*AND(AK56&lt;=0.8),"Mayor",IF((AK56&gt;0.8)*AND(AK56&lt;=1),"Catastrófico",0)))))</f>
        <v>Moderado</v>
      </c>
      <c r="AO56" s="188">
        <f>AK56</f>
        <v>0.6</v>
      </c>
      <c r="AP56" s="189" t="str">
        <f>AL56&amp;AN56</f>
        <v>BajaModerado</v>
      </c>
      <c r="AQ56" s="183" t="str">
        <f>IF(AP56="Muy AltaLeve","Alto",IF(AP56="AltaLeve","Moderado",IF(AP56="MediaLeve","Moderado",IF(AP56="BajaLeve","Bajo",IF(AP56="Muy BajaLeve","Bajo",IF(AP56="Muy AltaMenor","Alto",IF(AP56="AltaMenor","Moderado",IF(AP56="MediaMenor","Moderado",IF(AP56="BajaMenor","Moderado",IF(AP56="Muy BajaMenor","Bajo",IF(AP56="Muy AltaModerado","Alto",IF(AP56="AltaModerado","Alto",IF(AP56="MediaModerado","Moderado",IF(AP56="BajaModerado","Moderado",IF(AP56="Muy BajaModerado","Moderado",IF(AP56="Muy AltaMayor","Alto",IF(AP56="AltaMayor","Alto",IF(AP56="MediaMayor","Alto",IF(AP56="BajaMayor","Alto",IF(AP56="Muy BajaMayor","Alto",IF(AP56="Muy AltaCatastrófico","Extremo",IF(AP56="AltaCatastrófico","Extremo",IF(AP56="MediaCatastrófico","Extremo",IF(AP56="BajaCatastrófico","Extremo",IF(AP56="Muy BajaCatastrófico","Extremo")))))))))))))))))))))))))</f>
        <v>Moderado</v>
      </c>
      <c r="AR56" s="163" t="s">
        <v>59</v>
      </c>
      <c r="AS56" s="175" t="s">
        <v>641</v>
      </c>
      <c r="AT56" s="165" t="s">
        <v>713</v>
      </c>
      <c r="AU56" s="175" t="s">
        <v>709</v>
      </c>
      <c r="AV56" s="175" t="s">
        <v>743</v>
      </c>
      <c r="AW56" s="80"/>
      <c r="AX56" s="171">
        <v>46023</v>
      </c>
      <c r="AY56" s="171">
        <v>46387</v>
      </c>
      <c r="AZ56" s="163" t="s">
        <v>292</v>
      </c>
      <c r="BA56" s="317"/>
      <c r="BB56" s="164"/>
    </row>
    <row r="57" spans="1:54" ht="42.75" x14ac:dyDescent="0.25">
      <c r="A57" s="223"/>
      <c r="B57" s="191"/>
      <c r="C57" s="288"/>
      <c r="D57" s="200"/>
      <c r="E57" s="200"/>
      <c r="F57" s="200"/>
      <c r="G57" s="200"/>
      <c r="H57" s="200"/>
      <c r="I57" s="313"/>
      <c r="J57" s="313"/>
      <c r="K57" s="200"/>
      <c r="L57" s="205"/>
      <c r="M57" s="206"/>
      <c r="N57" s="195"/>
      <c r="O57" s="182"/>
      <c r="P57" s="164"/>
      <c r="Q57" s="182"/>
      <c r="R57" s="182"/>
      <c r="S57" s="183"/>
      <c r="T57" s="66" t="s">
        <v>60</v>
      </c>
      <c r="U57" s="59" t="s">
        <v>514</v>
      </c>
      <c r="V57" s="61" t="s">
        <v>35</v>
      </c>
      <c r="W57" s="61" t="s">
        <v>53</v>
      </c>
      <c r="X57" s="61" t="s">
        <v>54</v>
      </c>
      <c r="Y57" s="63" t="str">
        <f t="shared" si="0"/>
        <v>PreventivoManual</v>
      </c>
      <c r="Z57" s="64">
        <f t="shared" si="1"/>
        <v>0.4</v>
      </c>
      <c r="AA57" s="62" t="s">
        <v>55</v>
      </c>
      <c r="AB57" s="62" t="s">
        <v>56</v>
      </c>
      <c r="AC57" s="62" t="s">
        <v>57</v>
      </c>
      <c r="AD57" s="184"/>
      <c r="AE57" s="65" t="s">
        <v>10</v>
      </c>
      <c r="AF57" s="64">
        <f>AF56-AI56</f>
        <v>0.48</v>
      </c>
      <c r="AG57" s="65" t="s">
        <v>60</v>
      </c>
      <c r="AH57" s="64">
        <f t="shared" si="2"/>
        <v>0.4</v>
      </c>
      <c r="AI57" s="64">
        <f t="shared" si="3"/>
        <v>0.192</v>
      </c>
      <c r="AJ57" s="185"/>
      <c r="AK57" s="186"/>
      <c r="AL57" s="187"/>
      <c r="AM57" s="185"/>
      <c r="AN57" s="187"/>
      <c r="AO57" s="188"/>
      <c r="AP57" s="189"/>
      <c r="AQ57" s="190"/>
      <c r="AR57" s="163"/>
      <c r="AS57" s="175"/>
      <c r="AT57" s="165"/>
      <c r="AU57" s="175"/>
      <c r="AV57" s="175"/>
      <c r="AW57" s="80"/>
      <c r="AX57" s="171"/>
      <c r="AY57" s="171"/>
      <c r="AZ57" s="163"/>
      <c r="BA57" s="317"/>
      <c r="BB57" s="164"/>
    </row>
    <row r="58" spans="1:54" ht="84.75" customHeight="1" x14ac:dyDescent="0.25">
      <c r="A58" s="223">
        <f t="shared" ref="A58" si="27">A56+1</f>
        <v>26</v>
      </c>
      <c r="B58" s="200" t="s">
        <v>75</v>
      </c>
      <c r="C58" s="293" t="s">
        <v>151</v>
      </c>
      <c r="D58" s="200" t="s">
        <v>79</v>
      </c>
      <c r="E58" s="200" t="s">
        <v>149</v>
      </c>
      <c r="F58" s="200" t="s">
        <v>112</v>
      </c>
      <c r="G58" s="191" t="s">
        <v>112</v>
      </c>
      <c r="H58" s="191" t="s">
        <v>262</v>
      </c>
      <c r="I58" s="313" t="s">
        <v>368</v>
      </c>
      <c r="J58" s="313" t="s">
        <v>1085</v>
      </c>
      <c r="K58" s="200" t="s">
        <v>172</v>
      </c>
      <c r="L58" s="204" t="s">
        <v>272</v>
      </c>
      <c r="M58" s="206" t="s">
        <v>176</v>
      </c>
      <c r="N58" s="195" t="str">
        <f>IF(M58="Máximo_2_Veces_por_Año",$I$468,IF(M58="3_a_24_veces_por_año",$I$469,IF(M58="24_a_500_veces_por_año",$I$470,IF(M58="500_a_5000_veces_por_año",$I$471,IF(M58="mas_de_5000_Veces_por_año",$I$472)))))</f>
        <v>Alta</v>
      </c>
      <c r="O58" s="182">
        <f>IF(N58="Muy Baja",$J$468,IF(N58="Baja",$J$469,IF(N58="Media",$J$470,IF(N58="Alta",$J$471,IF(N58="Muy Alta",$J$472)))))</f>
        <v>0.8</v>
      </c>
      <c r="P58" s="164" t="s">
        <v>62</v>
      </c>
      <c r="Q58" s="182">
        <f>IF(P58="Leve",$I$476,IF(P58="Menor",$I$477,IF(P58="Moderado",$I$478,IF(P58="Mayor",$I$479,IF(P58="Catastrófico",$I$480)))))</f>
        <v>0.8</v>
      </c>
      <c r="R58" s="182" t="str">
        <f>N58&amp;P58</f>
        <v>AltaMayor</v>
      </c>
      <c r="S58" s="183" t="str">
        <f>IF(R58="Muy AltaLeve","Alto",IF(R58="AltaLeve","Moderado",IF(R58="MediaLeve","Moderado",IF(R58="BajaLeve","Bajo",IF(R58="Muy BajaLeve","Bajo",IF(R58="Muy AltaMenor","Alto",IF(R58="AltaMenor","Moderado",IF(R58="MediaMenor","Moderado",IF(R58="BajaMenor","Moderado",IF(R58="Muy BajaMenor","Bajo",IF(R58="Muy AltaModerado","Alto",IF(R58="AltaModerado","Alto",IF(R58="MediaModerado","Moderado",IF(R58="BajaModerado","Moderado",IF(R58="Muy BajaModerado","Moderado",IF(R58="Muy AltaMayor","Alto",IF(R58="AltaMayor","Alto",IF(R58="MediaMayor","Alto",IF(R58="BajaMayor","Alto",IF(R58="Muy BajaMayor","Alto",IF(R58="Muy AltaCatastrófico","Extremo",IF(R58="AltaCatastrófico","Extremo",IF(R58="MediaCatastrófico","Extremo",IF(R58="BajaCatastrófico","Extremo",IF(R58="Muy BajaCatastrófico","Extremo")))))))))))))))))))))))))</f>
        <v>Alto</v>
      </c>
      <c r="T58" s="66" t="s">
        <v>52</v>
      </c>
      <c r="U58" s="59" t="s">
        <v>515</v>
      </c>
      <c r="V58" s="61" t="s">
        <v>35</v>
      </c>
      <c r="W58" s="61" t="s">
        <v>53</v>
      </c>
      <c r="X58" s="61" t="s">
        <v>54</v>
      </c>
      <c r="Y58" s="63" t="str">
        <f t="shared" si="0"/>
        <v>PreventivoManual</v>
      </c>
      <c r="Z58" s="64">
        <f t="shared" si="1"/>
        <v>0.4</v>
      </c>
      <c r="AA58" s="65" t="s">
        <v>55</v>
      </c>
      <c r="AB58" s="65" t="s">
        <v>56</v>
      </c>
      <c r="AC58" s="65" t="s">
        <v>57</v>
      </c>
      <c r="AD58" s="184" t="str">
        <f>J58</f>
        <v>Posibilidad que el facturador no ingrese el dinero en caja recibido por conceptos de particulares y cuotas moderadoras.</v>
      </c>
      <c r="AE58" s="65" t="s">
        <v>10</v>
      </c>
      <c r="AF58" s="64">
        <f>O58</f>
        <v>0.8</v>
      </c>
      <c r="AG58" s="65" t="s">
        <v>52</v>
      </c>
      <c r="AH58" s="64">
        <f t="shared" si="2"/>
        <v>0.4</v>
      </c>
      <c r="AI58" s="64">
        <f t="shared" si="3"/>
        <v>0.32000000000000006</v>
      </c>
      <c r="AJ58" s="185">
        <f>AF59-AI59</f>
        <v>0.28799999999999998</v>
      </c>
      <c r="AK58" s="186">
        <f>Q58</f>
        <v>0.8</v>
      </c>
      <c r="AL58" s="187" t="str">
        <f>IF(AJ58&lt;=0.2,"Muy Baja",IF((AJ58&gt;0.2)*AND(AJ58&lt;=0.4),"Baja",IF((AJ58&gt;0.4)*AND(AJ58&lt;=0.6),"Media",IF((AJ58&gt;0.6)*AND(AJ58&lt;=0.8),"Alta",IF((AJ58&gt;0.8)*AND(AJ58&lt;=1),"Muy Alta",0)))))</f>
        <v>Baja</v>
      </c>
      <c r="AM58" s="185">
        <f>AJ58</f>
        <v>0.28799999999999998</v>
      </c>
      <c r="AN58" s="187" t="str">
        <f>IF(AK58&lt;=0.2,"Leve",IF((AK58&gt;0.2)*AND(AK58&lt;=0.4),"Menor",IF((AK58&gt;0.4)*AND(AK58&lt;=0.6),"Moderado",IF((AK58&gt;0.6)*AND(AK58&lt;=0.8),"Mayor",IF((AK58&gt;0.8)*AND(AK58&lt;=1),"Catastrófico",0)))))</f>
        <v>Mayor</v>
      </c>
      <c r="AO58" s="188">
        <f>AK58</f>
        <v>0.8</v>
      </c>
      <c r="AP58" s="189" t="str">
        <f>AL58&amp;AN58</f>
        <v>BajaMayor</v>
      </c>
      <c r="AQ58" s="183" t="str">
        <f>IF(AP58="Muy AltaLeve","Alto",IF(AP58="AltaLeve","Moderado",IF(AP58="MediaLeve","Moderado",IF(AP58="BajaLeve","Bajo",IF(AP58="Muy BajaLeve","Bajo",IF(AP58="Muy AltaMenor","Alto",IF(AP58="AltaMenor","Moderado",IF(AP58="MediaMenor","Moderado",IF(AP58="BajaMenor","Moderado",IF(AP58="Muy BajaMenor","Bajo",IF(AP58="Muy AltaModerado","Alto",IF(AP58="AltaModerado","Alto",IF(AP58="MediaModerado","Moderado",IF(AP58="BajaModerado","Moderado",IF(AP58="Muy BajaModerado","Moderado",IF(AP58="Muy AltaMayor","Alto",IF(AP58="AltaMayor","Alto",IF(AP58="MediaMayor","Alto",IF(AP58="BajaMayor","Alto",IF(AP58="Muy BajaMayor","Alto",IF(AP58="Muy AltaCatastrófico","Extremo",IF(AP58="AltaCatastrófico","Extremo",IF(AP58="MediaCatastrófico","Extremo",IF(AP58="BajaCatastrófico","Extremo",IF(AP58="Muy BajaCatastrófico","Extremo")))))))))))))))))))))))))</f>
        <v>Alto</v>
      </c>
      <c r="AR58" s="163" t="s">
        <v>59</v>
      </c>
      <c r="AS58" s="90" t="s">
        <v>642</v>
      </c>
      <c r="AT58" s="110" t="s">
        <v>744</v>
      </c>
      <c r="AU58" s="77" t="s">
        <v>745</v>
      </c>
      <c r="AV58" s="110" t="s">
        <v>746</v>
      </c>
      <c r="AW58" s="80"/>
      <c r="AX58" s="78">
        <v>46023</v>
      </c>
      <c r="AY58" s="78">
        <v>46387</v>
      </c>
      <c r="AZ58" s="79" t="s">
        <v>289</v>
      </c>
      <c r="BA58" s="133"/>
      <c r="BB58" s="131"/>
    </row>
    <row r="59" spans="1:54" ht="84.75" customHeight="1" x14ac:dyDescent="0.25">
      <c r="A59" s="223"/>
      <c r="B59" s="200"/>
      <c r="C59" s="293"/>
      <c r="D59" s="200"/>
      <c r="E59" s="200"/>
      <c r="F59" s="200"/>
      <c r="G59" s="191"/>
      <c r="H59" s="191"/>
      <c r="I59" s="313"/>
      <c r="J59" s="313"/>
      <c r="K59" s="200"/>
      <c r="L59" s="205"/>
      <c r="M59" s="206"/>
      <c r="N59" s="195"/>
      <c r="O59" s="182"/>
      <c r="P59" s="164"/>
      <c r="Q59" s="182"/>
      <c r="R59" s="182"/>
      <c r="S59" s="183"/>
      <c r="T59" s="66" t="s">
        <v>60</v>
      </c>
      <c r="U59" s="59" t="s">
        <v>516</v>
      </c>
      <c r="V59" s="61" t="s">
        <v>35</v>
      </c>
      <c r="W59" s="61" t="s">
        <v>53</v>
      </c>
      <c r="X59" s="61" t="s">
        <v>54</v>
      </c>
      <c r="Y59" s="63" t="str">
        <f t="shared" si="0"/>
        <v>PreventivoManual</v>
      </c>
      <c r="Z59" s="64">
        <f t="shared" si="1"/>
        <v>0.4</v>
      </c>
      <c r="AA59" s="65" t="s">
        <v>55</v>
      </c>
      <c r="AB59" s="65" t="s">
        <v>56</v>
      </c>
      <c r="AC59" s="65" t="s">
        <v>57</v>
      </c>
      <c r="AD59" s="184"/>
      <c r="AE59" s="65" t="s">
        <v>10</v>
      </c>
      <c r="AF59" s="64">
        <f>AF58-AI58</f>
        <v>0.48</v>
      </c>
      <c r="AG59" s="65" t="s">
        <v>60</v>
      </c>
      <c r="AH59" s="64">
        <f t="shared" si="2"/>
        <v>0.4</v>
      </c>
      <c r="AI59" s="64">
        <f t="shared" si="3"/>
        <v>0.192</v>
      </c>
      <c r="AJ59" s="185"/>
      <c r="AK59" s="186"/>
      <c r="AL59" s="187"/>
      <c r="AM59" s="185"/>
      <c r="AN59" s="187"/>
      <c r="AO59" s="188"/>
      <c r="AP59" s="189"/>
      <c r="AQ59" s="190"/>
      <c r="AR59" s="163"/>
      <c r="AS59" s="90" t="s">
        <v>643</v>
      </c>
      <c r="AT59" s="110" t="s">
        <v>747</v>
      </c>
      <c r="AU59" s="77" t="s">
        <v>748</v>
      </c>
      <c r="AV59" s="110" t="s">
        <v>746</v>
      </c>
      <c r="AW59" s="80"/>
      <c r="AX59" s="78">
        <v>46023</v>
      </c>
      <c r="AY59" s="78">
        <v>46387</v>
      </c>
      <c r="AZ59" s="79" t="s">
        <v>289</v>
      </c>
      <c r="BA59" s="133"/>
      <c r="BB59" s="131"/>
    </row>
    <row r="60" spans="1:54" ht="99.75" customHeight="1" x14ac:dyDescent="0.25">
      <c r="A60" s="223">
        <f t="shared" ref="A60" si="28">A58+1</f>
        <v>27</v>
      </c>
      <c r="B60" s="200" t="s">
        <v>75</v>
      </c>
      <c r="C60" s="293" t="s">
        <v>151</v>
      </c>
      <c r="D60" s="200" t="s">
        <v>79</v>
      </c>
      <c r="E60" s="200" t="s">
        <v>149</v>
      </c>
      <c r="F60" s="200" t="s">
        <v>112</v>
      </c>
      <c r="G60" s="191" t="s">
        <v>112</v>
      </c>
      <c r="H60" s="191" t="s">
        <v>262</v>
      </c>
      <c r="I60" s="313" t="s">
        <v>1083</v>
      </c>
      <c r="J60" s="313" t="s">
        <v>1084</v>
      </c>
      <c r="K60" s="200" t="s">
        <v>161</v>
      </c>
      <c r="L60" s="204" t="s">
        <v>267</v>
      </c>
      <c r="M60" s="206" t="s">
        <v>176</v>
      </c>
      <c r="N60" s="195" t="str">
        <f>IF(M60="Máximo_2_Veces_por_Año",$I$468,IF(M60="3_a_24_veces_por_año",$I$469,IF(M60="24_a_500_veces_por_año",$I$470,IF(M60="500_a_5000_veces_por_año",$I$471,IF(M60="mas_de_5000_Veces_por_año",$I$472)))))</f>
        <v>Alta</v>
      </c>
      <c r="O60" s="182">
        <f>IF(N60="Muy Baja",$J$468,IF(N60="Baja",$J$469,IF(N60="Media",$J$470,IF(N60="Alta",$J$471,IF(N60="Muy Alta",$J$472)))))</f>
        <v>0.8</v>
      </c>
      <c r="P60" s="164" t="s">
        <v>62</v>
      </c>
      <c r="Q60" s="182">
        <f>IF(P60="Leve",$I$476,IF(P60="Menor",$I$477,IF(P60="Moderado",$I$478,IF(P60="Mayor",$I$479,IF(P60="Catastrófico",$I$480)))))</f>
        <v>0.8</v>
      </c>
      <c r="R60" s="182" t="str">
        <f>N60&amp;P60</f>
        <v>AltaMayor</v>
      </c>
      <c r="S60" s="183" t="str">
        <f>IF(R60="Muy AltaLeve","Alto",IF(R60="AltaLeve","Moderado",IF(R60="MediaLeve","Moderado",IF(R60="BajaLeve","Bajo",IF(R60="Muy BajaLeve","Bajo",IF(R60="Muy AltaMenor","Alto",IF(R60="AltaMenor","Moderado",IF(R60="MediaMenor","Moderado",IF(R60="BajaMenor","Moderado",IF(R60="Muy BajaMenor","Bajo",IF(R60="Muy AltaModerado","Alto",IF(R60="AltaModerado","Alto",IF(R60="MediaModerado","Moderado",IF(R60="BajaModerado","Moderado",IF(R60="Muy BajaModerado","Moderado",IF(R60="Muy AltaMayor","Alto",IF(R60="AltaMayor","Alto",IF(R60="MediaMayor","Alto",IF(R60="BajaMayor","Alto",IF(R60="Muy BajaMayor","Alto",IF(R60="Muy AltaCatastrófico","Extremo",IF(R60="AltaCatastrófico","Extremo",IF(R60="MediaCatastrófico","Extremo",IF(R60="BajaCatastrófico","Extremo",IF(R60="Muy BajaCatastrófico","Extremo")))))))))))))))))))))))))</f>
        <v>Alto</v>
      </c>
      <c r="T60" s="66" t="s">
        <v>52</v>
      </c>
      <c r="U60" s="59" t="s">
        <v>517</v>
      </c>
      <c r="V60" s="61" t="s">
        <v>35</v>
      </c>
      <c r="W60" s="61" t="s">
        <v>53</v>
      </c>
      <c r="X60" s="61" t="s">
        <v>54</v>
      </c>
      <c r="Y60" s="63" t="str">
        <f t="shared" si="0"/>
        <v>PreventivoManual</v>
      </c>
      <c r="Z60" s="64">
        <f t="shared" si="1"/>
        <v>0.4</v>
      </c>
      <c r="AA60" s="65" t="s">
        <v>55</v>
      </c>
      <c r="AB60" s="65" t="s">
        <v>56</v>
      </c>
      <c r="AC60" s="65" t="s">
        <v>57</v>
      </c>
      <c r="AD60" s="184" t="str">
        <f>J60</f>
        <v>Posibilidad que el outsorcing no aplique los controles establecidos en el procedimiento de facturación e ingreso y se generen glosas por evento y  perdida  de dinero para la entidad.</v>
      </c>
      <c r="AE60" s="65" t="s">
        <v>10</v>
      </c>
      <c r="AF60" s="64">
        <f>O60</f>
        <v>0.8</v>
      </c>
      <c r="AG60" s="65" t="s">
        <v>52</v>
      </c>
      <c r="AH60" s="64">
        <f t="shared" si="2"/>
        <v>0.4</v>
      </c>
      <c r="AI60" s="64">
        <f t="shared" si="3"/>
        <v>0.32000000000000006</v>
      </c>
      <c r="AJ60" s="185">
        <f>AF61-AI61</f>
        <v>0.28799999999999998</v>
      </c>
      <c r="AK60" s="186">
        <f>Q60</f>
        <v>0.8</v>
      </c>
      <c r="AL60" s="187" t="str">
        <f>IF(AJ60&lt;=0.2,"Muy Baja",IF((AJ60&gt;0.2)*AND(AJ60&lt;=0.4),"Baja",IF((AJ60&gt;0.4)*AND(AJ60&lt;=0.6),"Media",IF((AJ60&gt;0.6)*AND(AJ60&lt;=0.8),"Alta",IF((AJ60&gt;0.8)*AND(AJ60&lt;=1),"Muy Alta",0)))))</f>
        <v>Baja</v>
      </c>
      <c r="AM60" s="185">
        <f>AJ60</f>
        <v>0.28799999999999998</v>
      </c>
      <c r="AN60" s="187" t="str">
        <f>IF(AK60&lt;=0.2,"Leve",IF((AK60&gt;0.2)*AND(AK60&lt;=0.4),"Menor",IF((AK60&gt;0.4)*AND(AK60&lt;=0.6),"Moderado",IF((AK60&gt;0.6)*AND(AK60&lt;=0.8),"Mayor",IF((AK60&gt;0.8)*AND(AK60&lt;=1),"Catastrófico",0)))))</f>
        <v>Mayor</v>
      </c>
      <c r="AO60" s="188">
        <f>AK60</f>
        <v>0.8</v>
      </c>
      <c r="AP60" s="189" t="str">
        <f>AL60&amp;AN60</f>
        <v>BajaMayor</v>
      </c>
      <c r="AQ60" s="183" t="str">
        <f>IF(AP60="Muy AltaLeve","Alto",IF(AP60="AltaLeve","Moderado",IF(AP60="MediaLeve","Moderado",IF(AP60="BajaLeve","Bajo",IF(AP60="Muy BajaLeve","Bajo",IF(AP60="Muy AltaMenor","Alto",IF(AP60="AltaMenor","Moderado",IF(AP60="MediaMenor","Moderado",IF(AP60="BajaMenor","Moderado",IF(AP60="Muy BajaMenor","Bajo",IF(AP60="Muy AltaModerado","Alto",IF(AP60="AltaModerado","Alto",IF(AP60="MediaModerado","Moderado",IF(AP60="BajaModerado","Moderado",IF(AP60="Muy BajaModerado","Moderado",IF(AP60="Muy AltaMayor","Alto",IF(AP60="AltaMayor","Alto",IF(AP60="MediaMayor","Alto",IF(AP60="BajaMayor","Alto",IF(AP60="Muy BajaMayor","Alto",IF(AP60="Muy AltaCatastrófico","Extremo",IF(AP60="AltaCatastrófico","Extremo",IF(AP60="MediaCatastrófico","Extremo",IF(AP60="BajaCatastrófico","Extremo",IF(AP60="Muy BajaCatastrófico","Extremo")))))))))))))))))))))))))</f>
        <v>Alto</v>
      </c>
      <c r="AR60" s="163" t="s">
        <v>59</v>
      </c>
      <c r="AS60" s="169" t="s">
        <v>644</v>
      </c>
      <c r="AT60" s="169" t="s">
        <v>1086</v>
      </c>
      <c r="AU60" s="308" t="s">
        <v>1087</v>
      </c>
      <c r="AV60" s="310" t="s">
        <v>746</v>
      </c>
      <c r="AW60" s="305"/>
      <c r="AX60" s="177">
        <v>46023</v>
      </c>
      <c r="AY60" s="177">
        <v>46387</v>
      </c>
      <c r="AZ60" s="173" t="s">
        <v>289</v>
      </c>
      <c r="BA60" s="343"/>
      <c r="BB60" s="131"/>
    </row>
    <row r="61" spans="1:54" ht="42.75" x14ac:dyDescent="0.25">
      <c r="A61" s="223"/>
      <c r="B61" s="200"/>
      <c r="C61" s="293"/>
      <c r="D61" s="200"/>
      <c r="E61" s="200"/>
      <c r="F61" s="200"/>
      <c r="G61" s="191"/>
      <c r="H61" s="191"/>
      <c r="I61" s="313"/>
      <c r="J61" s="313"/>
      <c r="K61" s="200"/>
      <c r="L61" s="205"/>
      <c r="M61" s="206"/>
      <c r="N61" s="195"/>
      <c r="O61" s="182"/>
      <c r="P61" s="164"/>
      <c r="Q61" s="182"/>
      <c r="R61" s="182"/>
      <c r="S61" s="183"/>
      <c r="T61" s="66" t="s">
        <v>60</v>
      </c>
      <c r="U61" s="59" t="s">
        <v>518</v>
      </c>
      <c r="V61" s="61" t="s">
        <v>35</v>
      </c>
      <c r="W61" s="61" t="s">
        <v>53</v>
      </c>
      <c r="X61" s="61" t="s">
        <v>54</v>
      </c>
      <c r="Y61" s="63" t="str">
        <f t="shared" si="0"/>
        <v>PreventivoManual</v>
      </c>
      <c r="Z61" s="64">
        <f t="shared" si="1"/>
        <v>0.4</v>
      </c>
      <c r="AA61" s="65" t="s">
        <v>55</v>
      </c>
      <c r="AB61" s="65" t="s">
        <v>56</v>
      </c>
      <c r="AC61" s="65" t="s">
        <v>57</v>
      </c>
      <c r="AD61" s="184"/>
      <c r="AE61" s="65" t="s">
        <v>10</v>
      </c>
      <c r="AF61" s="64">
        <f>AF60-AI60</f>
        <v>0.48</v>
      </c>
      <c r="AG61" s="65" t="s">
        <v>60</v>
      </c>
      <c r="AH61" s="64">
        <f t="shared" si="2"/>
        <v>0.4</v>
      </c>
      <c r="AI61" s="64">
        <f t="shared" si="3"/>
        <v>0.192</v>
      </c>
      <c r="AJ61" s="185"/>
      <c r="AK61" s="186"/>
      <c r="AL61" s="187"/>
      <c r="AM61" s="185"/>
      <c r="AN61" s="187"/>
      <c r="AO61" s="188"/>
      <c r="AP61" s="189"/>
      <c r="AQ61" s="190"/>
      <c r="AR61" s="163"/>
      <c r="AS61" s="170"/>
      <c r="AT61" s="170"/>
      <c r="AU61" s="309"/>
      <c r="AV61" s="311"/>
      <c r="AW61" s="307"/>
      <c r="AX61" s="178"/>
      <c r="AY61" s="178"/>
      <c r="AZ61" s="174"/>
      <c r="BA61" s="344"/>
      <c r="BB61" s="131"/>
    </row>
    <row r="62" spans="1:54" ht="42.75" x14ac:dyDescent="0.25">
      <c r="A62" s="223">
        <f t="shared" ref="A62" si="29">A60+1</f>
        <v>28</v>
      </c>
      <c r="B62" s="200" t="s">
        <v>75</v>
      </c>
      <c r="C62" s="293" t="s">
        <v>151</v>
      </c>
      <c r="D62" s="200" t="s">
        <v>255</v>
      </c>
      <c r="E62" s="200" t="s">
        <v>149</v>
      </c>
      <c r="F62" s="200" t="s">
        <v>120</v>
      </c>
      <c r="G62" s="191" t="s">
        <v>112</v>
      </c>
      <c r="H62" s="191" t="s">
        <v>262</v>
      </c>
      <c r="I62" s="313" t="s">
        <v>369</v>
      </c>
      <c r="J62" s="313" t="s">
        <v>1088</v>
      </c>
      <c r="K62" s="200" t="s">
        <v>161</v>
      </c>
      <c r="L62" s="204" t="s">
        <v>265</v>
      </c>
      <c r="M62" s="206" t="s">
        <v>171</v>
      </c>
      <c r="N62" s="195" t="str">
        <f>IF(M62="Máximo_2_Veces_por_Año",$I$468,IF(M62="3_a_24_veces_por_año",$I$469,IF(M62="24_a_500_veces_por_año",$I$470,IF(M62="500_a_5000_veces_por_año",$I$471,IF(M62="mas_de_5000_Veces_por_año",$I$472)))))</f>
        <v>Media</v>
      </c>
      <c r="O62" s="182">
        <f>IF(N62="Muy Baja",$J$468,IF(N62="Baja",$J$469,IF(N62="Media",$J$470,IF(N62="Alta",$J$471,IF(N62="Muy Alta",$J$472)))))</f>
        <v>0.6</v>
      </c>
      <c r="P62" s="164" t="s">
        <v>62</v>
      </c>
      <c r="Q62" s="182">
        <f>IF(P62="Leve",$I$476,IF(P62="Menor",$I$477,IF(P62="Moderado",$I$478,IF(P62="Mayor",$I$479,IF(P62="Catastrófico",$I$480)))))</f>
        <v>0.8</v>
      </c>
      <c r="R62" s="182" t="str">
        <f>N62&amp;P62</f>
        <v>MediaMayor</v>
      </c>
      <c r="S62" s="183" t="str">
        <f>IF(R62="Muy AltaLeve","Alto",IF(R62="AltaLeve","Moderado",IF(R62="MediaLeve","Moderado",IF(R62="BajaLeve","Bajo",IF(R62="Muy BajaLeve","Bajo",IF(R62="Muy AltaMenor","Alto",IF(R62="AltaMenor","Moderado",IF(R62="MediaMenor","Moderado",IF(R62="BajaMenor","Moderado",IF(R62="Muy BajaMenor","Bajo",IF(R62="Muy AltaModerado","Alto",IF(R62="AltaModerado","Alto",IF(R62="MediaModerado","Moderado",IF(R62="BajaModerado","Moderado",IF(R62="Muy BajaModerado","Moderado",IF(R62="Muy AltaMayor","Alto",IF(R62="AltaMayor","Alto",IF(R62="MediaMayor","Alto",IF(R62="BajaMayor","Alto",IF(R62="Muy BajaMayor","Alto",IF(R62="Muy AltaCatastrófico","Extremo",IF(R62="AltaCatastrófico","Extremo",IF(R62="MediaCatastrófico","Extremo",IF(R62="BajaCatastrófico","Extremo",IF(R62="Muy BajaCatastrófico","Extremo")))))))))))))))))))))))))</f>
        <v>Alto</v>
      </c>
      <c r="T62" s="66" t="s">
        <v>52</v>
      </c>
      <c r="U62" s="59" t="s">
        <v>519</v>
      </c>
      <c r="V62" s="61" t="s">
        <v>35</v>
      </c>
      <c r="W62" s="61" t="s">
        <v>53</v>
      </c>
      <c r="X62" s="61" t="s">
        <v>54</v>
      </c>
      <c r="Y62" s="63" t="str">
        <f t="shared" si="0"/>
        <v>PreventivoManual</v>
      </c>
      <c r="Z62" s="64">
        <f t="shared" si="1"/>
        <v>0.4</v>
      </c>
      <c r="AA62" s="65" t="s">
        <v>55</v>
      </c>
      <c r="AB62" s="65" t="s">
        <v>56</v>
      </c>
      <c r="AC62" s="65" t="s">
        <v>57</v>
      </c>
      <c r="AD62" s="184" t="str">
        <f>J62</f>
        <v xml:space="preserve">Posibilidad de NO consolidar y presentar los planes de mejoramiento e informes mensual,trimestral y anual  a los entes de control . </v>
      </c>
      <c r="AE62" s="65" t="s">
        <v>10</v>
      </c>
      <c r="AF62" s="64">
        <f>O62</f>
        <v>0.6</v>
      </c>
      <c r="AG62" s="65" t="s">
        <v>52</v>
      </c>
      <c r="AH62" s="64">
        <f t="shared" si="2"/>
        <v>0.4</v>
      </c>
      <c r="AI62" s="64">
        <f t="shared" si="3"/>
        <v>0.24</v>
      </c>
      <c r="AJ62" s="185">
        <f>AF63-AI63</f>
        <v>0.216</v>
      </c>
      <c r="AK62" s="186">
        <f>Q62</f>
        <v>0.8</v>
      </c>
      <c r="AL62" s="187" t="str">
        <f>IF(AJ62&lt;=0.2,"Muy Baja",IF((AJ62&gt;0.2)*AND(AJ62&lt;=0.4),"Baja",IF((AJ62&gt;0.4)*AND(AJ62&lt;=0.6),"Media",IF((AJ62&gt;0.6)*AND(AJ62&lt;=0.8),"Alta",IF((AJ62&gt;0.8)*AND(AJ62&lt;=1),"Muy Alta",0)))))</f>
        <v>Baja</v>
      </c>
      <c r="AM62" s="185">
        <f>AJ62</f>
        <v>0.216</v>
      </c>
      <c r="AN62" s="187" t="str">
        <f>IF(AK62&lt;=0.2,"Leve",IF((AK62&gt;0.2)*AND(AK62&lt;=0.4),"Menor",IF((AK62&gt;0.4)*AND(AK62&lt;=0.6),"Moderado",IF((AK62&gt;0.6)*AND(AK62&lt;=0.8),"Mayor",IF((AK62&gt;0.8)*AND(AK62&lt;=1),"Catastrófico",0)))))</f>
        <v>Mayor</v>
      </c>
      <c r="AO62" s="188">
        <f>AK62</f>
        <v>0.8</v>
      </c>
      <c r="AP62" s="189" t="str">
        <f>AL62&amp;AN62</f>
        <v>BajaMayor</v>
      </c>
      <c r="AQ62" s="183" t="str">
        <f>IF(AP62="Muy AltaLeve","Alto",IF(AP62="AltaLeve","Moderado",IF(AP62="MediaLeve","Moderado",IF(AP62="BajaLeve","Bajo",IF(AP62="Muy BajaLeve","Bajo",IF(AP62="Muy AltaMenor","Alto",IF(AP62="AltaMenor","Moderado",IF(AP62="MediaMenor","Moderado",IF(AP62="BajaMenor","Moderado",IF(AP62="Muy BajaMenor","Bajo",IF(AP62="Muy AltaModerado","Alto",IF(AP62="AltaModerado","Alto",IF(AP62="MediaModerado","Moderado",IF(AP62="BajaModerado","Moderado",IF(AP62="Muy BajaModerado","Moderado",IF(AP62="Muy AltaMayor","Alto",IF(AP62="AltaMayor","Alto",IF(AP62="MediaMayor","Alto",IF(AP62="BajaMayor","Alto",IF(AP62="Muy BajaMayor","Alto",IF(AP62="Muy AltaCatastrófico","Extremo",IF(AP62="AltaCatastrófico","Extremo",IF(AP62="MediaCatastrófico","Extremo",IF(AP62="BajaCatastrófico","Extremo",IF(AP62="Muy BajaCatastrófico","Extremo")))))))))))))))))))))))))</f>
        <v>Alto</v>
      </c>
      <c r="AR62" s="163" t="s">
        <v>59</v>
      </c>
      <c r="AS62" s="175" t="s">
        <v>1089</v>
      </c>
      <c r="AT62" s="175" t="s">
        <v>750</v>
      </c>
      <c r="AU62" s="175" t="s">
        <v>751</v>
      </c>
      <c r="AV62" s="175" t="s">
        <v>746</v>
      </c>
      <c r="AW62" s="80"/>
      <c r="AX62" s="172">
        <v>46023</v>
      </c>
      <c r="AY62" s="172">
        <v>46387</v>
      </c>
      <c r="AZ62" s="164" t="s">
        <v>289</v>
      </c>
      <c r="BA62" s="317"/>
      <c r="BB62" s="164"/>
    </row>
    <row r="63" spans="1:54" ht="57" x14ac:dyDescent="0.25">
      <c r="A63" s="223"/>
      <c r="B63" s="200"/>
      <c r="C63" s="293"/>
      <c r="D63" s="200"/>
      <c r="E63" s="200"/>
      <c r="F63" s="200"/>
      <c r="G63" s="191"/>
      <c r="H63" s="191"/>
      <c r="I63" s="313"/>
      <c r="J63" s="313"/>
      <c r="K63" s="200"/>
      <c r="L63" s="205"/>
      <c r="M63" s="206"/>
      <c r="N63" s="195"/>
      <c r="O63" s="182"/>
      <c r="P63" s="164"/>
      <c r="Q63" s="182"/>
      <c r="R63" s="182"/>
      <c r="S63" s="183"/>
      <c r="T63" s="66" t="s">
        <v>60</v>
      </c>
      <c r="U63" s="59" t="s">
        <v>520</v>
      </c>
      <c r="V63" s="61" t="s">
        <v>35</v>
      </c>
      <c r="W63" s="61" t="s">
        <v>53</v>
      </c>
      <c r="X63" s="61" t="s">
        <v>54</v>
      </c>
      <c r="Y63" s="63" t="str">
        <f t="shared" si="0"/>
        <v>PreventivoManual</v>
      </c>
      <c r="Z63" s="64">
        <f t="shared" si="1"/>
        <v>0.4</v>
      </c>
      <c r="AA63" s="65" t="s">
        <v>55</v>
      </c>
      <c r="AB63" s="65" t="s">
        <v>56</v>
      </c>
      <c r="AC63" s="65" t="s">
        <v>57</v>
      </c>
      <c r="AD63" s="184"/>
      <c r="AE63" s="65" t="s">
        <v>10</v>
      </c>
      <c r="AF63" s="64">
        <f>AF62-AI62</f>
        <v>0.36</v>
      </c>
      <c r="AG63" s="65" t="s">
        <v>60</v>
      </c>
      <c r="AH63" s="64">
        <f t="shared" si="2"/>
        <v>0.4</v>
      </c>
      <c r="AI63" s="64">
        <f t="shared" si="3"/>
        <v>0.14399999999999999</v>
      </c>
      <c r="AJ63" s="185"/>
      <c r="AK63" s="186"/>
      <c r="AL63" s="187"/>
      <c r="AM63" s="185"/>
      <c r="AN63" s="187"/>
      <c r="AO63" s="188"/>
      <c r="AP63" s="189"/>
      <c r="AQ63" s="190"/>
      <c r="AR63" s="163"/>
      <c r="AS63" s="175"/>
      <c r="AT63" s="175"/>
      <c r="AU63" s="175"/>
      <c r="AV63" s="175"/>
      <c r="AW63" s="80"/>
      <c r="AX63" s="172"/>
      <c r="AY63" s="172"/>
      <c r="AZ63" s="164"/>
      <c r="BA63" s="317"/>
      <c r="BB63" s="164"/>
    </row>
    <row r="64" spans="1:54" ht="72.75" customHeight="1" x14ac:dyDescent="0.25">
      <c r="A64" s="223">
        <f t="shared" ref="A64" si="30">A62+1</f>
        <v>29</v>
      </c>
      <c r="B64" s="200" t="s">
        <v>75</v>
      </c>
      <c r="C64" s="293" t="s">
        <v>151</v>
      </c>
      <c r="D64" s="200" t="s">
        <v>255</v>
      </c>
      <c r="E64" s="200" t="s">
        <v>149</v>
      </c>
      <c r="F64" s="200" t="s">
        <v>112</v>
      </c>
      <c r="G64" s="191" t="s">
        <v>112</v>
      </c>
      <c r="H64" s="191" t="s">
        <v>262</v>
      </c>
      <c r="I64" s="313" t="s">
        <v>370</v>
      </c>
      <c r="J64" s="313" t="s">
        <v>371</v>
      </c>
      <c r="K64" s="200" t="s">
        <v>161</v>
      </c>
      <c r="L64" s="204" t="s">
        <v>273</v>
      </c>
      <c r="M64" s="206" t="s">
        <v>176</v>
      </c>
      <c r="N64" s="195" t="str">
        <f>IF(M64="Máximo_2_Veces_por_Año",$I$468,IF(M64="3_a_24_veces_por_año",$I$469,IF(M64="24_a_500_veces_por_año",$I$470,IF(M64="500_a_5000_veces_por_año",$I$471,IF(M64="mas_de_5000_Veces_por_año",$I$472)))))</f>
        <v>Alta</v>
      </c>
      <c r="O64" s="182">
        <f>IF(N64="Muy Baja",$J$468,IF(N64="Baja",$J$469,IF(N64="Media",$J$470,IF(N64="Alta",$J$471,IF(N64="Muy Alta",$J$472)))))</f>
        <v>0.8</v>
      </c>
      <c r="P64" s="164" t="s">
        <v>62</v>
      </c>
      <c r="Q64" s="182">
        <f>IF(P64="Leve",$I$476,IF(P64="Menor",$I$477,IF(P64="Moderado",$I$478,IF(P64="Mayor",$I$479,IF(P64="Catastrófico",$I$480)))))</f>
        <v>0.8</v>
      </c>
      <c r="R64" s="182" t="str">
        <f>N64&amp;P64</f>
        <v>AltaMayor</v>
      </c>
      <c r="S64" s="183" t="str">
        <f>IF(R64="Muy AltaLeve","Alto",IF(R64="AltaLeve","Moderado",IF(R64="MediaLeve","Moderado",IF(R64="BajaLeve","Bajo",IF(R64="Muy BajaLeve","Bajo",IF(R64="Muy AltaMenor","Alto",IF(R64="AltaMenor","Moderado",IF(R64="MediaMenor","Moderado",IF(R64="BajaMenor","Moderado",IF(R64="Muy BajaMenor","Bajo",IF(R64="Muy AltaModerado","Alto",IF(R64="AltaModerado","Alto",IF(R64="MediaModerado","Moderado",IF(R64="BajaModerado","Moderado",IF(R64="Muy BajaModerado","Moderado",IF(R64="Muy AltaMayor","Alto",IF(R64="AltaMayor","Alto",IF(R64="MediaMayor","Alto",IF(R64="BajaMayor","Alto",IF(R64="Muy BajaMayor","Alto",IF(R64="Muy AltaCatastrófico","Extremo",IF(R64="AltaCatastrófico","Extremo",IF(R64="MediaCatastrófico","Extremo",IF(R64="BajaCatastrófico","Extremo",IF(R64="Muy BajaCatastrófico","Extremo")))))))))))))))))))))))))</f>
        <v>Alto</v>
      </c>
      <c r="T64" s="66" t="s">
        <v>52</v>
      </c>
      <c r="U64" s="59" t="s">
        <v>521</v>
      </c>
      <c r="V64" s="61" t="s">
        <v>35</v>
      </c>
      <c r="W64" s="61" t="s">
        <v>53</v>
      </c>
      <c r="X64" s="61" t="s">
        <v>54</v>
      </c>
      <c r="Y64" s="63" t="str">
        <f t="shared" si="0"/>
        <v>PreventivoManual</v>
      </c>
      <c r="Z64" s="64">
        <f t="shared" si="1"/>
        <v>0.4</v>
      </c>
      <c r="AA64" s="65" t="s">
        <v>55</v>
      </c>
      <c r="AB64" s="65" t="s">
        <v>56</v>
      </c>
      <c r="AC64" s="65" t="s">
        <v>57</v>
      </c>
      <c r="AD64" s="184" t="str">
        <f>J64</f>
        <v>Posibilidad de que no se gestione de manera oportuna el pago de servicios públicos de la red de la ESE IMSALUD.</v>
      </c>
      <c r="AE64" s="65" t="s">
        <v>10</v>
      </c>
      <c r="AF64" s="64">
        <f>O64</f>
        <v>0.8</v>
      </c>
      <c r="AG64" s="65" t="s">
        <v>52</v>
      </c>
      <c r="AH64" s="64">
        <f t="shared" si="2"/>
        <v>0.4</v>
      </c>
      <c r="AI64" s="64">
        <f t="shared" si="3"/>
        <v>0.32000000000000006</v>
      </c>
      <c r="AJ64" s="185">
        <f>AF65-AI65</f>
        <v>0.28799999999999998</v>
      </c>
      <c r="AK64" s="186">
        <f>Q64</f>
        <v>0.8</v>
      </c>
      <c r="AL64" s="187" t="str">
        <f>IF(AJ64&lt;=0.2,"Muy Baja",IF((AJ64&gt;0.2)*AND(AJ64&lt;=0.4),"Baja",IF((AJ64&gt;0.4)*AND(AJ64&lt;=0.6),"Media",IF((AJ64&gt;0.6)*AND(AJ64&lt;=0.8),"Alta",IF((AJ64&gt;0.8)*AND(AJ64&lt;=1),"Muy Alta",0)))))</f>
        <v>Baja</v>
      </c>
      <c r="AM64" s="185">
        <f>AJ64</f>
        <v>0.28799999999999998</v>
      </c>
      <c r="AN64" s="187" t="str">
        <f>IF(AK64&lt;=0.2,"Leve",IF((AK64&gt;0.2)*AND(AK64&lt;=0.4),"Menor",IF((AK64&gt;0.4)*AND(AK64&lt;=0.6),"Moderado",IF((AK64&gt;0.6)*AND(AK64&lt;=0.8),"Mayor",IF((AK64&gt;0.8)*AND(AK64&lt;=1),"Catastrófico",0)))))</f>
        <v>Mayor</v>
      </c>
      <c r="AO64" s="188">
        <f>AK64</f>
        <v>0.8</v>
      </c>
      <c r="AP64" s="189" t="str">
        <f>AL64&amp;AN64</f>
        <v>BajaMayor</v>
      </c>
      <c r="AQ64" s="183" t="str">
        <f>IF(AP64="Muy AltaLeve","Alto",IF(AP64="AltaLeve","Moderado",IF(AP64="MediaLeve","Moderado",IF(AP64="BajaLeve","Bajo",IF(AP64="Muy BajaLeve","Bajo",IF(AP64="Muy AltaMenor","Alto",IF(AP64="AltaMenor","Moderado",IF(AP64="MediaMenor","Moderado",IF(AP64="BajaMenor","Moderado",IF(AP64="Muy BajaMenor","Bajo",IF(AP64="Muy AltaModerado","Alto",IF(AP64="AltaModerado","Alto",IF(AP64="MediaModerado","Moderado",IF(AP64="BajaModerado","Moderado",IF(AP64="Muy BajaModerado","Moderado",IF(AP64="Muy AltaMayor","Alto",IF(AP64="AltaMayor","Alto",IF(AP64="MediaMayor","Alto",IF(AP64="BajaMayor","Alto",IF(AP64="Muy BajaMayor","Alto",IF(AP64="Muy AltaCatastrófico","Extremo",IF(AP64="AltaCatastrófico","Extremo",IF(AP64="MediaCatastrófico","Extremo",IF(AP64="BajaCatastrófico","Extremo",IF(AP64="Muy BajaCatastrófico","Extremo")))))))))))))))))))))))))</f>
        <v>Alto</v>
      </c>
      <c r="AR64" s="163" t="s">
        <v>59</v>
      </c>
      <c r="AS64" s="175" t="s">
        <v>1090</v>
      </c>
      <c r="AT64" s="175" t="s">
        <v>752</v>
      </c>
      <c r="AU64" s="175" t="s">
        <v>753</v>
      </c>
      <c r="AV64" s="175" t="s">
        <v>746</v>
      </c>
      <c r="AW64" s="80"/>
      <c r="AX64" s="172">
        <v>46023</v>
      </c>
      <c r="AY64" s="172">
        <v>46387</v>
      </c>
      <c r="AZ64" s="164" t="s">
        <v>289</v>
      </c>
      <c r="BA64" s="317"/>
      <c r="BB64" s="164"/>
    </row>
    <row r="65" spans="1:54" ht="72.75" customHeight="1" x14ac:dyDescent="0.25">
      <c r="A65" s="223"/>
      <c r="B65" s="200"/>
      <c r="C65" s="293"/>
      <c r="D65" s="200"/>
      <c r="E65" s="200"/>
      <c r="F65" s="200"/>
      <c r="G65" s="191"/>
      <c r="H65" s="191"/>
      <c r="I65" s="313"/>
      <c r="J65" s="313"/>
      <c r="K65" s="200"/>
      <c r="L65" s="205"/>
      <c r="M65" s="206"/>
      <c r="N65" s="195"/>
      <c r="O65" s="182"/>
      <c r="P65" s="164"/>
      <c r="Q65" s="182"/>
      <c r="R65" s="182"/>
      <c r="S65" s="183"/>
      <c r="T65" s="66" t="s">
        <v>60</v>
      </c>
      <c r="U65" s="59" t="s">
        <v>522</v>
      </c>
      <c r="V65" s="61" t="s">
        <v>35</v>
      </c>
      <c r="W65" s="61" t="s">
        <v>53</v>
      </c>
      <c r="X65" s="61" t="s">
        <v>54</v>
      </c>
      <c r="Y65" s="63" t="str">
        <f t="shared" si="0"/>
        <v>PreventivoManual</v>
      </c>
      <c r="Z65" s="64">
        <f t="shared" si="1"/>
        <v>0.4</v>
      </c>
      <c r="AA65" s="65" t="s">
        <v>55</v>
      </c>
      <c r="AB65" s="65" t="s">
        <v>56</v>
      </c>
      <c r="AC65" s="65" t="s">
        <v>57</v>
      </c>
      <c r="AD65" s="184"/>
      <c r="AE65" s="65" t="s">
        <v>10</v>
      </c>
      <c r="AF65" s="64">
        <f>AF64-AI64</f>
        <v>0.48</v>
      </c>
      <c r="AG65" s="65" t="s">
        <v>60</v>
      </c>
      <c r="AH65" s="64">
        <f t="shared" si="2"/>
        <v>0.4</v>
      </c>
      <c r="AI65" s="64">
        <f t="shared" si="3"/>
        <v>0.192</v>
      </c>
      <c r="AJ65" s="185"/>
      <c r="AK65" s="186"/>
      <c r="AL65" s="187"/>
      <c r="AM65" s="185"/>
      <c r="AN65" s="187"/>
      <c r="AO65" s="188"/>
      <c r="AP65" s="189"/>
      <c r="AQ65" s="190"/>
      <c r="AR65" s="163"/>
      <c r="AS65" s="175"/>
      <c r="AT65" s="175"/>
      <c r="AU65" s="175"/>
      <c r="AV65" s="175"/>
      <c r="AW65" s="80"/>
      <c r="AX65" s="172"/>
      <c r="AY65" s="172"/>
      <c r="AZ65" s="164"/>
      <c r="BA65" s="317"/>
      <c r="BB65" s="164"/>
    </row>
    <row r="66" spans="1:54" ht="99.75" x14ac:dyDescent="0.25">
      <c r="A66" s="223">
        <f t="shared" ref="A66" si="31">A64+1</f>
        <v>30</v>
      </c>
      <c r="B66" s="200" t="s">
        <v>75</v>
      </c>
      <c r="C66" s="293" t="s">
        <v>151</v>
      </c>
      <c r="D66" s="200" t="s">
        <v>255</v>
      </c>
      <c r="E66" s="200" t="s">
        <v>149</v>
      </c>
      <c r="F66" s="200" t="s">
        <v>120</v>
      </c>
      <c r="G66" s="191" t="s">
        <v>112</v>
      </c>
      <c r="H66" s="191" t="s">
        <v>262</v>
      </c>
      <c r="I66" s="313" t="s">
        <v>372</v>
      </c>
      <c r="J66" s="313" t="s">
        <v>373</v>
      </c>
      <c r="K66" s="200" t="s">
        <v>161</v>
      </c>
      <c r="L66" s="204" t="s">
        <v>271</v>
      </c>
      <c r="M66" s="206" t="s">
        <v>165</v>
      </c>
      <c r="N66" s="195" t="str">
        <f>IF(M66="Máximo_2_Veces_por_Año",$I$468,IF(M66="3_a_24_veces_por_año",$I$469,IF(M66="24_a_500_veces_por_año",$I$470,IF(M66="500_a_5000_veces_por_año",$I$471,IF(M66="mas_de_5000_Veces_por_año",$I$472)))))</f>
        <v>Baja</v>
      </c>
      <c r="O66" s="182">
        <f>IF(N66="Muy Baja",$J$468,IF(N66="Baja",$J$469,IF(N66="Media",$J$470,IF(N66="Alta",$J$471,IF(N66="Muy Alta",$J$472)))))</f>
        <v>0.4</v>
      </c>
      <c r="P66" s="164" t="s">
        <v>131</v>
      </c>
      <c r="Q66" s="182">
        <f>IF(P66="Leve",$I$476,IF(P66="Menor",$I$477,IF(P66="Moderado",$I$478,IF(P66="Mayor",$I$479,IF(P66="Catastrófico",$I$480)))))</f>
        <v>1</v>
      </c>
      <c r="R66" s="182" t="str">
        <f>N66&amp;P66</f>
        <v>BajaCatastrófico</v>
      </c>
      <c r="S66" s="183" t="str">
        <f>IF(R66="Muy AltaLeve","Alto",IF(R66="AltaLeve","Moderado",IF(R66="MediaLeve","Moderado",IF(R66="BajaLeve","Bajo",IF(R66="Muy BajaLeve","Bajo",IF(R66="Muy AltaMenor","Alto",IF(R66="AltaMenor","Moderado",IF(R66="MediaMenor","Moderado",IF(R66="BajaMenor","Moderado",IF(R66="Muy BajaMenor","Bajo",IF(R66="Muy AltaModerado","Alto",IF(R66="AltaModerado","Alto",IF(R66="MediaModerado","Moderado",IF(R66="BajaModerado","Moderado",IF(R66="Muy BajaModerado","Moderado",IF(R66="Muy AltaMayor","Alto",IF(R66="AltaMayor","Alto",IF(R66="MediaMayor","Alto",IF(R66="BajaMayor","Alto",IF(R66="Muy BajaMayor","Alto",IF(R66="Muy AltaCatastrófico","Extremo",IF(R66="AltaCatastrófico","Extremo",IF(R66="MediaCatastrófico","Extremo",IF(R66="BajaCatastrófico","Extremo",IF(R66="Muy BajaCatastrófico","Extremo")))))))))))))))))))))))))</f>
        <v>Extremo</v>
      </c>
      <c r="T66" s="66" t="s">
        <v>52</v>
      </c>
      <c r="U66" s="59" t="s">
        <v>523</v>
      </c>
      <c r="V66" s="61" t="s">
        <v>35</v>
      </c>
      <c r="W66" s="61" t="s">
        <v>53</v>
      </c>
      <c r="X66" s="61" t="s">
        <v>54</v>
      </c>
      <c r="Y66" s="63" t="str">
        <f t="shared" si="0"/>
        <v>PreventivoManual</v>
      </c>
      <c r="Z66" s="64">
        <f t="shared" si="1"/>
        <v>0.4</v>
      </c>
      <c r="AA66" s="65" t="s">
        <v>55</v>
      </c>
      <c r="AB66" s="65" t="s">
        <v>56</v>
      </c>
      <c r="AC66" s="65" t="s">
        <v>57</v>
      </c>
      <c r="AD66" s="184" t="str">
        <f>J66</f>
        <v>Posibilidad de que la ESE sea usada como medio en actividades de lavado de activos, financiamiento del terrorismo y financiamiento de la proliferación de armas destrucción masiva,  por concepto de pagos a clientes</v>
      </c>
      <c r="AE66" s="65" t="s">
        <v>10</v>
      </c>
      <c r="AF66" s="64">
        <f>O66</f>
        <v>0.4</v>
      </c>
      <c r="AG66" s="65" t="s">
        <v>52</v>
      </c>
      <c r="AH66" s="64">
        <f t="shared" si="2"/>
        <v>0.4</v>
      </c>
      <c r="AI66" s="64">
        <f t="shared" si="3"/>
        <v>0.16000000000000003</v>
      </c>
      <c r="AJ66" s="185">
        <f>AF67-AI67</f>
        <v>0.14399999999999999</v>
      </c>
      <c r="AK66" s="186">
        <f>Q66</f>
        <v>1</v>
      </c>
      <c r="AL66" s="187" t="str">
        <f>IF(AJ66&lt;=0.2,"Muy Baja",IF((AJ66&gt;0.2)*AND(AJ66&lt;=0.4),"Baja",IF((AJ66&gt;0.4)*AND(AJ66&lt;=0.6),"Media",IF((AJ66&gt;0.6)*AND(AJ66&lt;=0.8),"Alta",IF((AJ66&gt;0.8)*AND(AJ66&lt;=1),"Muy Alta",0)))))</f>
        <v>Muy Baja</v>
      </c>
      <c r="AM66" s="185">
        <f>AJ66</f>
        <v>0.14399999999999999</v>
      </c>
      <c r="AN66" s="187" t="str">
        <f>IF(AK66&lt;=0.2,"Leve",IF((AK66&gt;0.2)*AND(AK66&lt;=0.4),"Menor",IF((AK66&gt;0.4)*AND(AK66&lt;=0.6),"Moderado",IF((AK66&gt;0.6)*AND(AK66&lt;=0.8),"Mayor",IF((AK66&gt;0.8)*AND(AK66&lt;=1),"Catastrófico",0)))))</f>
        <v>Catastrófico</v>
      </c>
      <c r="AO66" s="188">
        <f>AK66</f>
        <v>1</v>
      </c>
      <c r="AP66" s="189" t="str">
        <f>AL66&amp;AN66</f>
        <v>Muy BajaCatastrófico</v>
      </c>
      <c r="AQ66" s="183" t="str">
        <f>IF(AP66="Muy AltaLeve","Alto",IF(AP66="AltaLeve","Moderado",IF(AP66="MediaLeve","Moderado",IF(AP66="BajaLeve","Bajo",IF(AP66="Muy BajaLeve","Bajo",IF(AP66="Muy AltaMenor","Alto",IF(AP66="AltaMenor","Moderado",IF(AP66="MediaMenor","Moderado",IF(AP66="BajaMenor","Moderado",IF(AP66="Muy BajaMenor","Bajo",IF(AP66="Muy AltaModerado","Alto",IF(AP66="AltaModerado","Alto",IF(AP66="MediaModerado","Moderado",IF(AP66="BajaModerado","Moderado",IF(AP66="Muy BajaModerado","Moderado",IF(AP66="Muy AltaMayor","Alto",IF(AP66="AltaMayor","Alto",IF(AP66="MediaMayor","Alto",IF(AP66="BajaMayor","Alto",IF(AP66="Muy BajaMayor","Alto",IF(AP66="Muy AltaCatastrófico","Extremo",IF(AP66="AltaCatastrófico","Extremo",IF(AP66="MediaCatastrófico","Extremo",IF(AP66="BajaCatastrófico","Extremo",IF(AP66="Muy BajaCatastrófico","Extremo")))))))))))))))))))))))))</f>
        <v>Extremo</v>
      </c>
      <c r="AR66" s="163" t="s">
        <v>59</v>
      </c>
      <c r="AS66" s="175" t="s">
        <v>645</v>
      </c>
      <c r="AT66" s="175" t="s">
        <v>754</v>
      </c>
      <c r="AU66" s="175" t="s">
        <v>755</v>
      </c>
      <c r="AV66" s="175" t="s">
        <v>746</v>
      </c>
      <c r="AW66" s="80"/>
      <c r="AX66" s="172">
        <v>46023</v>
      </c>
      <c r="AY66" s="172">
        <v>46387</v>
      </c>
      <c r="AZ66" s="164" t="s">
        <v>289</v>
      </c>
      <c r="BA66" s="317"/>
      <c r="BB66" s="164"/>
    </row>
    <row r="67" spans="1:54" ht="42.75" x14ac:dyDescent="0.25">
      <c r="A67" s="223"/>
      <c r="B67" s="200"/>
      <c r="C67" s="293"/>
      <c r="D67" s="200"/>
      <c r="E67" s="200"/>
      <c r="F67" s="200"/>
      <c r="G67" s="191"/>
      <c r="H67" s="191"/>
      <c r="I67" s="313"/>
      <c r="J67" s="313"/>
      <c r="K67" s="200"/>
      <c r="L67" s="205"/>
      <c r="M67" s="206"/>
      <c r="N67" s="195"/>
      <c r="O67" s="182"/>
      <c r="P67" s="164"/>
      <c r="Q67" s="182"/>
      <c r="R67" s="182"/>
      <c r="S67" s="183"/>
      <c r="T67" s="66" t="s">
        <v>60</v>
      </c>
      <c r="U67" s="59" t="s">
        <v>524</v>
      </c>
      <c r="V67" s="61" t="s">
        <v>35</v>
      </c>
      <c r="W67" s="61" t="s">
        <v>53</v>
      </c>
      <c r="X67" s="61" t="s">
        <v>54</v>
      </c>
      <c r="Y67" s="63" t="str">
        <f t="shared" si="0"/>
        <v>PreventivoManual</v>
      </c>
      <c r="Z67" s="64">
        <f t="shared" si="1"/>
        <v>0.4</v>
      </c>
      <c r="AA67" s="65" t="s">
        <v>55</v>
      </c>
      <c r="AB67" s="65" t="s">
        <v>56</v>
      </c>
      <c r="AC67" s="65" t="s">
        <v>57</v>
      </c>
      <c r="AD67" s="184"/>
      <c r="AE67" s="65" t="s">
        <v>10</v>
      </c>
      <c r="AF67" s="64">
        <f>AF66-AI66</f>
        <v>0.24</v>
      </c>
      <c r="AG67" s="65" t="s">
        <v>60</v>
      </c>
      <c r="AH67" s="64">
        <f t="shared" si="2"/>
        <v>0.4</v>
      </c>
      <c r="AI67" s="64">
        <f t="shared" si="3"/>
        <v>9.6000000000000002E-2</v>
      </c>
      <c r="AJ67" s="185"/>
      <c r="AK67" s="186"/>
      <c r="AL67" s="187"/>
      <c r="AM67" s="185"/>
      <c r="AN67" s="187"/>
      <c r="AO67" s="188"/>
      <c r="AP67" s="189"/>
      <c r="AQ67" s="190"/>
      <c r="AR67" s="163"/>
      <c r="AS67" s="175"/>
      <c r="AT67" s="175"/>
      <c r="AU67" s="175"/>
      <c r="AV67" s="175"/>
      <c r="AW67" s="80"/>
      <c r="AX67" s="172"/>
      <c r="AY67" s="172"/>
      <c r="AZ67" s="164"/>
      <c r="BA67" s="317"/>
      <c r="BB67" s="164"/>
    </row>
    <row r="68" spans="1:54" ht="57" x14ac:dyDescent="0.25">
      <c r="A68" s="223">
        <f t="shared" ref="A68" si="32">A66+1</f>
        <v>31</v>
      </c>
      <c r="B68" s="200" t="s">
        <v>75</v>
      </c>
      <c r="C68" s="293" t="s">
        <v>151</v>
      </c>
      <c r="D68" s="200" t="s">
        <v>255</v>
      </c>
      <c r="E68" s="200" t="s">
        <v>149</v>
      </c>
      <c r="F68" s="200" t="s">
        <v>120</v>
      </c>
      <c r="G68" s="191" t="s">
        <v>112</v>
      </c>
      <c r="H68" s="191" t="s">
        <v>262</v>
      </c>
      <c r="I68" s="313" t="s">
        <v>374</v>
      </c>
      <c r="J68" s="313" t="s">
        <v>375</v>
      </c>
      <c r="K68" s="200" t="s">
        <v>161</v>
      </c>
      <c r="L68" s="204" t="s">
        <v>271</v>
      </c>
      <c r="M68" s="206" t="s">
        <v>165</v>
      </c>
      <c r="N68" s="195" t="str">
        <f>IF(M68="Máximo_2_Veces_por_Año",$I$468,IF(M68="3_a_24_veces_por_año",$I$469,IF(M68="24_a_500_veces_por_año",$I$470,IF(M68="500_a_5000_veces_por_año",$I$471,IF(M68="mas_de_5000_Veces_por_año",$I$472)))))</f>
        <v>Baja</v>
      </c>
      <c r="O68" s="182">
        <f>IF(N68="Muy Baja",$J$468,IF(N68="Baja",$J$469,IF(N68="Media",$J$470,IF(N68="Alta",$J$471,IF(N68="Muy Alta",$J$472)))))</f>
        <v>0.4</v>
      </c>
      <c r="P68" s="164" t="s">
        <v>62</v>
      </c>
      <c r="Q68" s="182">
        <f>IF(P68="Leve",$I$476,IF(P68="Menor",$I$477,IF(P68="Moderado",$I$478,IF(P68="Mayor",$I$479,IF(P68="Catastrófico",$I$480)))))</f>
        <v>0.8</v>
      </c>
      <c r="R68" s="182" t="str">
        <f>N68&amp;P68</f>
        <v>BajaMayor</v>
      </c>
      <c r="S68" s="183" t="str">
        <f>IF(R68="Muy AltaLeve","Alto",IF(R68="AltaLeve","Moderado",IF(R68="MediaLeve","Moderado",IF(R68="BajaLeve","Bajo",IF(R68="Muy BajaLeve","Bajo",IF(R68="Muy AltaMenor","Alto",IF(R68="AltaMenor","Moderado",IF(R68="MediaMenor","Moderado",IF(R68="BajaMenor","Moderado",IF(R68="Muy BajaMenor","Bajo",IF(R68="Muy AltaModerado","Alto",IF(R68="AltaModerado","Alto",IF(R68="MediaModerado","Moderado",IF(R68="BajaModerado","Moderado",IF(R68="Muy BajaModerado","Moderado",IF(R68="Muy AltaMayor","Alto",IF(R68="AltaMayor","Alto",IF(R68="MediaMayor","Alto",IF(R68="BajaMayor","Alto",IF(R68="Muy BajaMayor","Alto",IF(R68="Muy AltaCatastrófico","Extremo",IF(R68="AltaCatastrófico","Extremo",IF(R68="MediaCatastrófico","Extremo",IF(R68="BajaCatastrófico","Extremo",IF(R68="Muy BajaCatastrófico","Extremo")))))))))))))))))))))))))</f>
        <v>Alto</v>
      </c>
      <c r="T68" s="66" t="s">
        <v>52</v>
      </c>
      <c r="U68" s="59" t="s">
        <v>525</v>
      </c>
      <c r="V68" s="61" t="s">
        <v>35</v>
      </c>
      <c r="W68" s="61" t="s">
        <v>53</v>
      </c>
      <c r="X68" s="61" t="s">
        <v>54</v>
      </c>
      <c r="Y68" s="63" t="str">
        <f t="shared" si="0"/>
        <v>PreventivoManual</v>
      </c>
      <c r="Z68" s="64">
        <f t="shared" si="1"/>
        <v>0.4</v>
      </c>
      <c r="AA68" s="65" t="s">
        <v>55</v>
      </c>
      <c r="AB68" s="65" t="s">
        <v>56</v>
      </c>
      <c r="AC68" s="65" t="s">
        <v>57</v>
      </c>
      <c r="AD68" s="184" t="str">
        <f>J68</f>
        <v>Posibilidad de incumplimiento de la normatividad legal vigente, con relación a LA/FT/FPDAM</v>
      </c>
      <c r="AE68" s="65" t="s">
        <v>10</v>
      </c>
      <c r="AF68" s="64">
        <f>O68</f>
        <v>0.4</v>
      </c>
      <c r="AG68" s="65" t="s">
        <v>52</v>
      </c>
      <c r="AH68" s="64">
        <f t="shared" si="2"/>
        <v>0.4</v>
      </c>
      <c r="AI68" s="64">
        <f t="shared" si="3"/>
        <v>0.16000000000000003</v>
      </c>
      <c r="AJ68" s="185">
        <f>AF69-AI69</f>
        <v>0.14399999999999999</v>
      </c>
      <c r="AK68" s="186">
        <f>Q68</f>
        <v>0.8</v>
      </c>
      <c r="AL68" s="187" t="str">
        <f>IF(AJ68&lt;=0.2,"Muy Baja",IF((AJ68&gt;0.2)*AND(AJ68&lt;=0.4),"Baja",IF((AJ68&gt;0.4)*AND(AJ68&lt;=0.6),"Media",IF((AJ68&gt;0.6)*AND(AJ68&lt;=0.8),"Alta",IF((AJ68&gt;0.8)*AND(AJ68&lt;=1),"Muy Alta",0)))))</f>
        <v>Muy Baja</v>
      </c>
      <c r="AM68" s="185">
        <f>AJ68</f>
        <v>0.14399999999999999</v>
      </c>
      <c r="AN68" s="187" t="str">
        <f>IF(AK68&lt;=0.2,"Leve",IF((AK68&gt;0.2)*AND(AK68&lt;=0.4),"Menor",IF((AK68&gt;0.4)*AND(AK68&lt;=0.6),"Moderado",IF((AK68&gt;0.6)*AND(AK68&lt;=0.8),"Mayor",IF((AK68&gt;0.8)*AND(AK68&lt;=1),"Catastrófico",0)))))</f>
        <v>Mayor</v>
      </c>
      <c r="AO68" s="188">
        <f>AK68</f>
        <v>0.8</v>
      </c>
      <c r="AP68" s="189" t="str">
        <f>AL68&amp;AN68</f>
        <v>Muy BajaMayor</v>
      </c>
      <c r="AQ68" s="183" t="str">
        <f>IF(AP68="Muy AltaLeve","Alto",IF(AP68="AltaLeve","Moderado",IF(AP68="MediaLeve","Moderado",IF(AP68="BajaLeve","Bajo",IF(AP68="Muy BajaLeve","Bajo",IF(AP68="Muy AltaMenor","Alto",IF(AP68="AltaMenor","Moderado",IF(AP68="MediaMenor","Moderado",IF(AP68="BajaMenor","Moderado",IF(AP68="Muy BajaMenor","Bajo",IF(AP68="Muy AltaModerado","Alto",IF(AP68="AltaModerado","Alto",IF(AP68="MediaModerado","Moderado",IF(AP68="BajaModerado","Moderado",IF(AP68="Muy BajaModerado","Moderado",IF(AP68="Muy AltaMayor","Alto",IF(AP68="AltaMayor","Alto",IF(AP68="MediaMayor","Alto",IF(AP68="BajaMayor","Alto",IF(AP68="Muy BajaMayor","Alto",IF(AP68="Muy AltaCatastrófico","Extremo",IF(AP68="AltaCatastrófico","Extremo",IF(AP68="MediaCatastrófico","Extremo",IF(AP68="BajaCatastrófico","Extremo",IF(AP68="Muy BajaCatastrófico","Extremo")))))))))))))))))))))))))</f>
        <v>Alto</v>
      </c>
      <c r="AR68" s="163" t="s">
        <v>59</v>
      </c>
      <c r="AS68" s="90" t="s">
        <v>646</v>
      </c>
      <c r="AT68" s="110" t="s">
        <v>756</v>
      </c>
      <c r="AU68" s="77" t="s">
        <v>757</v>
      </c>
      <c r="AV68" s="110" t="s">
        <v>746</v>
      </c>
      <c r="AW68" s="80"/>
      <c r="AX68" s="78">
        <v>46023</v>
      </c>
      <c r="AY68" s="78">
        <v>46387</v>
      </c>
      <c r="AZ68" s="79" t="s">
        <v>287</v>
      </c>
      <c r="BA68" s="133"/>
      <c r="BB68" s="131"/>
    </row>
    <row r="69" spans="1:54" ht="42.75" x14ac:dyDescent="0.25">
      <c r="A69" s="223"/>
      <c r="B69" s="200"/>
      <c r="C69" s="293"/>
      <c r="D69" s="200"/>
      <c r="E69" s="200"/>
      <c r="F69" s="200"/>
      <c r="G69" s="191"/>
      <c r="H69" s="191"/>
      <c r="I69" s="313"/>
      <c r="J69" s="313"/>
      <c r="K69" s="200"/>
      <c r="L69" s="205"/>
      <c r="M69" s="206"/>
      <c r="N69" s="195"/>
      <c r="O69" s="182"/>
      <c r="P69" s="164"/>
      <c r="Q69" s="182"/>
      <c r="R69" s="182"/>
      <c r="S69" s="183"/>
      <c r="T69" s="66" t="s">
        <v>60</v>
      </c>
      <c r="U69" s="59" t="s">
        <v>526</v>
      </c>
      <c r="V69" s="61" t="s">
        <v>35</v>
      </c>
      <c r="W69" s="61" t="s">
        <v>53</v>
      </c>
      <c r="X69" s="61" t="s">
        <v>54</v>
      </c>
      <c r="Y69" s="63" t="str">
        <f t="shared" si="0"/>
        <v>PreventivoManual</v>
      </c>
      <c r="Z69" s="64">
        <f t="shared" si="1"/>
        <v>0.4</v>
      </c>
      <c r="AA69" s="65" t="s">
        <v>55</v>
      </c>
      <c r="AB69" s="65" t="s">
        <v>56</v>
      </c>
      <c r="AC69" s="65" t="s">
        <v>57</v>
      </c>
      <c r="AD69" s="184"/>
      <c r="AE69" s="65" t="s">
        <v>10</v>
      </c>
      <c r="AF69" s="64">
        <f>AF68-AI68</f>
        <v>0.24</v>
      </c>
      <c r="AG69" s="65" t="s">
        <v>60</v>
      </c>
      <c r="AH69" s="64">
        <f t="shared" si="2"/>
        <v>0.4</v>
      </c>
      <c r="AI69" s="64">
        <f t="shared" si="3"/>
        <v>9.6000000000000002E-2</v>
      </c>
      <c r="AJ69" s="185"/>
      <c r="AK69" s="186"/>
      <c r="AL69" s="187"/>
      <c r="AM69" s="185"/>
      <c r="AN69" s="187"/>
      <c r="AO69" s="188"/>
      <c r="AP69" s="189"/>
      <c r="AQ69" s="190"/>
      <c r="AR69" s="163"/>
      <c r="AS69" s="90" t="s">
        <v>647</v>
      </c>
      <c r="AT69" s="110" t="s">
        <v>758</v>
      </c>
      <c r="AU69" s="77" t="s">
        <v>709</v>
      </c>
      <c r="AV69" s="110" t="s">
        <v>759</v>
      </c>
      <c r="AW69" s="80"/>
      <c r="AX69" s="78">
        <v>46023</v>
      </c>
      <c r="AY69" s="78">
        <v>46387</v>
      </c>
      <c r="AZ69" s="79" t="s">
        <v>291</v>
      </c>
      <c r="BA69" s="133"/>
      <c r="BB69" s="131"/>
    </row>
    <row r="70" spans="1:54" ht="71.25" x14ac:dyDescent="0.25">
      <c r="A70" s="223">
        <f t="shared" ref="A70" si="33">A68+1</f>
        <v>32</v>
      </c>
      <c r="B70" s="200" t="s">
        <v>75</v>
      </c>
      <c r="C70" s="293" t="s">
        <v>152</v>
      </c>
      <c r="D70" s="200" t="s">
        <v>81</v>
      </c>
      <c r="E70" s="200" t="s">
        <v>149</v>
      </c>
      <c r="F70" s="200" t="s">
        <v>93</v>
      </c>
      <c r="G70" s="200" t="s">
        <v>254</v>
      </c>
      <c r="H70" s="200" t="s">
        <v>262</v>
      </c>
      <c r="I70" s="313" t="s">
        <v>376</v>
      </c>
      <c r="J70" s="313" t="s">
        <v>377</v>
      </c>
      <c r="K70" s="200" t="s">
        <v>172</v>
      </c>
      <c r="L70" s="204" t="s">
        <v>272</v>
      </c>
      <c r="M70" s="206" t="s">
        <v>176</v>
      </c>
      <c r="N70" s="195" t="str">
        <f>IF(M70="Máximo_2_Veces_por_Año",$I$468,IF(M70="3_a_24_veces_por_año",$I$469,IF(M70="24_a_500_veces_por_año",$I$470,IF(M70="500_a_5000_veces_por_año",$I$471,IF(M70="mas_de_5000_Veces_por_año",$I$472)))))</f>
        <v>Alta</v>
      </c>
      <c r="O70" s="182">
        <f>IF(N70="Muy Baja",$J$468,IF(N70="Baja",$J$469,IF(N70="Media",$J$470,IF(N70="Alta",$J$471,IF(N70="Muy Alta",$J$472)))))</f>
        <v>0.8</v>
      </c>
      <c r="P70" s="164" t="s">
        <v>62</v>
      </c>
      <c r="Q70" s="182">
        <f>IF(P70="Leve",$I$476,IF(P70="Menor",$I$477,IF(P70="Moderado",$I$478,IF(P70="Mayor",$I$479,IF(P70="Catastrófico",$I$480)))))</f>
        <v>0.8</v>
      </c>
      <c r="R70" s="182" t="str">
        <f>N70&amp;P70</f>
        <v>AltaMayor</v>
      </c>
      <c r="S70" s="183" t="str">
        <f>IF(R70="Muy AltaLeve","Alto",IF(R70="AltaLeve","Moderado",IF(R70="MediaLeve","Moderado",IF(R70="BajaLeve","Bajo",IF(R70="Muy BajaLeve","Bajo",IF(R70="Muy AltaMenor","Alto",IF(R70="AltaMenor","Moderado",IF(R70="MediaMenor","Moderado",IF(R70="BajaMenor","Moderado",IF(R70="Muy BajaMenor","Bajo",IF(R70="Muy AltaModerado","Alto",IF(R70="AltaModerado","Alto",IF(R70="MediaModerado","Moderado",IF(R70="BajaModerado","Moderado",IF(R70="Muy BajaModerado","Moderado",IF(R70="Muy AltaMayor","Alto",IF(R70="AltaMayor","Alto",IF(R70="MediaMayor","Alto",IF(R70="BajaMayor","Alto",IF(R70="Muy BajaMayor","Alto",IF(R70="Muy AltaCatastrófico","Extremo",IF(R70="AltaCatastrófico","Extremo",IF(R70="MediaCatastrófico","Extremo",IF(R70="BajaCatastrófico","Extremo",IF(R70="Muy BajaCatastrófico","Extremo")))))))))))))))))))))))))</f>
        <v>Alto</v>
      </c>
      <c r="T70" s="66" t="s">
        <v>52</v>
      </c>
      <c r="U70" s="59" t="s">
        <v>527</v>
      </c>
      <c r="V70" s="61" t="s">
        <v>35</v>
      </c>
      <c r="W70" s="61" t="s">
        <v>53</v>
      </c>
      <c r="X70" s="61" t="s">
        <v>54</v>
      </c>
      <c r="Y70" s="63" t="str">
        <f t="shared" si="0"/>
        <v>PreventivoManual</v>
      </c>
      <c r="Z70" s="64">
        <f t="shared" si="1"/>
        <v>0.4</v>
      </c>
      <c r="AA70" s="65" t="s">
        <v>55</v>
      </c>
      <c r="AB70" s="65" t="s">
        <v>56</v>
      </c>
      <c r="AC70" s="65" t="s">
        <v>57</v>
      </c>
      <c r="AD70" s="184" t="str">
        <f>J70</f>
        <v>Posibilidad de perdida reputacional y/o sanciones por recibir o solicitar cualquier dádiva o beneficio a nombre propio o de terceros con el fin celebrar un contrato.</v>
      </c>
      <c r="AE70" s="65" t="s">
        <v>10</v>
      </c>
      <c r="AF70" s="64">
        <f>O70</f>
        <v>0.8</v>
      </c>
      <c r="AG70" s="65" t="s">
        <v>52</v>
      </c>
      <c r="AH70" s="64">
        <f t="shared" si="2"/>
        <v>0.4</v>
      </c>
      <c r="AI70" s="64">
        <f t="shared" si="3"/>
        <v>0.32000000000000006</v>
      </c>
      <c r="AJ70" s="185">
        <f>AF71-AI71</f>
        <v>0.28799999999999998</v>
      </c>
      <c r="AK70" s="186">
        <f>Q70</f>
        <v>0.8</v>
      </c>
      <c r="AL70" s="187" t="str">
        <f>IF(AJ70&lt;=0.2,"Muy Baja",IF((AJ70&gt;0.2)*AND(AJ70&lt;=0.4),"Baja",IF((AJ70&gt;0.4)*AND(AJ70&lt;=0.6),"Media",IF((AJ70&gt;0.6)*AND(AJ70&lt;=0.8),"Alta",IF((AJ70&gt;0.8)*AND(AJ70&lt;=1),"Muy Alta",0)))))</f>
        <v>Baja</v>
      </c>
      <c r="AM70" s="185">
        <f>AJ70</f>
        <v>0.28799999999999998</v>
      </c>
      <c r="AN70" s="187" t="str">
        <f>IF(AK70&lt;=0.2,"Leve",IF((AK70&gt;0.2)*AND(AK70&lt;=0.4),"Menor",IF((AK70&gt;0.4)*AND(AK70&lt;=0.6),"Moderado",IF((AK70&gt;0.6)*AND(AK70&lt;=0.8),"Mayor",IF((AK70&gt;0.8)*AND(AK70&lt;=1),"Catastrófico",0)))))</f>
        <v>Mayor</v>
      </c>
      <c r="AO70" s="188">
        <f>AK70</f>
        <v>0.8</v>
      </c>
      <c r="AP70" s="189" t="str">
        <f>AL70&amp;AN70</f>
        <v>BajaMayor</v>
      </c>
      <c r="AQ70" s="183" t="str">
        <f>IF(AP70="Muy AltaLeve","Alto",IF(AP70="AltaLeve","Moderado",IF(AP70="MediaLeve","Moderado",IF(AP70="BajaLeve","Bajo",IF(AP70="Muy BajaLeve","Bajo",IF(AP70="Muy AltaMenor","Alto",IF(AP70="AltaMenor","Moderado",IF(AP70="MediaMenor","Moderado",IF(AP70="BajaMenor","Moderado",IF(AP70="Muy BajaMenor","Bajo",IF(AP70="Muy AltaModerado","Alto",IF(AP70="AltaModerado","Alto",IF(AP70="MediaModerado","Moderado",IF(AP70="BajaModerado","Moderado",IF(AP70="Muy BajaModerado","Moderado",IF(AP70="Muy AltaMayor","Alto",IF(AP70="AltaMayor","Alto",IF(AP70="MediaMayor","Alto",IF(AP70="BajaMayor","Alto",IF(AP70="Muy BajaMayor","Alto",IF(AP70="Muy AltaCatastrófico","Extremo",IF(AP70="AltaCatastrófico","Extremo",IF(AP70="MediaCatastrófico","Extremo",IF(AP70="BajaCatastrófico","Extremo",IF(AP70="Muy BajaCatastrófico","Extremo")))))))))))))))))))))))))</f>
        <v>Alto</v>
      </c>
      <c r="AR70" s="163" t="s">
        <v>59</v>
      </c>
      <c r="AS70" s="175" t="s">
        <v>648</v>
      </c>
      <c r="AT70" s="175" t="s">
        <v>760</v>
      </c>
      <c r="AU70" s="175" t="s">
        <v>709</v>
      </c>
      <c r="AV70" s="165" t="s">
        <v>761</v>
      </c>
      <c r="AW70" s="80"/>
      <c r="AX70" s="171">
        <v>46023</v>
      </c>
      <c r="AY70" s="171">
        <v>46387</v>
      </c>
      <c r="AZ70" s="163" t="s">
        <v>289</v>
      </c>
      <c r="BA70" s="317"/>
      <c r="BB70" s="164"/>
    </row>
    <row r="71" spans="1:54" ht="42.75" x14ac:dyDescent="0.25">
      <c r="A71" s="223"/>
      <c r="B71" s="200"/>
      <c r="C71" s="293"/>
      <c r="D71" s="200"/>
      <c r="E71" s="200"/>
      <c r="F71" s="200"/>
      <c r="G71" s="200"/>
      <c r="H71" s="200"/>
      <c r="I71" s="313"/>
      <c r="J71" s="313"/>
      <c r="K71" s="200"/>
      <c r="L71" s="205"/>
      <c r="M71" s="206"/>
      <c r="N71" s="195"/>
      <c r="O71" s="182"/>
      <c r="P71" s="164"/>
      <c r="Q71" s="182"/>
      <c r="R71" s="182"/>
      <c r="S71" s="183"/>
      <c r="T71" s="66" t="s">
        <v>60</v>
      </c>
      <c r="U71" s="59" t="s">
        <v>528</v>
      </c>
      <c r="V71" s="61" t="s">
        <v>35</v>
      </c>
      <c r="W71" s="61" t="s">
        <v>53</v>
      </c>
      <c r="X71" s="61" t="s">
        <v>54</v>
      </c>
      <c r="Y71" s="63" t="str">
        <f t="shared" si="0"/>
        <v>PreventivoManual</v>
      </c>
      <c r="Z71" s="64">
        <f t="shared" si="1"/>
        <v>0.4</v>
      </c>
      <c r="AA71" s="65" t="s">
        <v>55</v>
      </c>
      <c r="AB71" s="65" t="s">
        <v>56</v>
      </c>
      <c r="AC71" s="65" t="s">
        <v>57</v>
      </c>
      <c r="AD71" s="184"/>
      <c r="AE71" s="65" t="s">
        <v>10</v>
      </c>
      <c r="AF71" s="64">
        <f>AF70-AI70</f>
        <v>0.48</v>
      </c>
      <c r="AG71" s="65" t="s">
        <v>60</v>
      </c>
      <c r="AH71" s="64">
        <f t="shared" si="2"/>
        <v>0.4</v>
      </c>
      <c r="AI71" s="64">
        <f t="shared" si="3"/>
        <v>0.192</v>
      </c>
      <c r="AJ71" s="185"/>
      <c r="AK71" s="186"/>
      <c r="AL71" s="187"/>
      <c r="AM71" s="185"/>
      <c r="AN71" s="187"/>
      <c r="AO71" s="188"/>
      <c r="AP71" s="189"/>
      <c r="AQ71" s="190"/>
      <c r="AR71" s="163"/>
      <c r="AS71" s="175"/>
      <c r="AT71" s="175"/>
      <c r="AU71" s="175"/>
      <c r="AV71" s="165"/>
      <c r="AW71" s="80"/>
      <c r="AX71" s="171"/>
      <c r="AY71" s="171"/>
      <c r="AZ71" s="163"/>
      <c r="BA71" s="317"/>
      <c r="BB71" s="164"/>
    </row>
    <row r="72" spans="1:54" ht="85.5" x14ac:dyDescent="0.25">
      <c r="A72" s="223">
        <f t="shared" ref="A72" si="34">A70+1</f>
        <v>33</v>
      </c>
      <c r="B72" s="200" t="s">
        <v>75</v>
      </c>
      <c r="C72" s="293" t="s">
        <v>152</v>
      </c>
      <c r="D72" s="200" t="s">
        <v>81</v>
      </c>
      <c r="E72" s="200" t="s">
        <v>305</v>
      </c>
      <c r="F72" s="200" t="s">
        <v>305</v>
      </c>
      <c r="G72" s="200" t="s">
        <v>254</v>
      </c>
      <c r="H72" s="200" t="s">
        <v>262</v>
      </c>
      <c r="I72" s="313" t="s">
        <v>378</v>
      </c>
      <c r="J72" s="313" t="s">
        <v>379</v>
      </c>
      <c r="K72" s="200" t="s">
        <v>161</v>
      </c>
      <c r="L72" s="204" t="s">
        <v>271</v>
      </c>
      <c r="M72" s="206" t="s">
        <v>176</v>
      </c>
      <c r="N72" s="195" t="str">
        <f>IF(M72="Máximo_2_Veces_por_Año",$I$468,IF(M72="3_a_24_veces_por_año",$I$469,IF(M72="24_a_500_veces_por_año",$I$470,IF(M72="500_a_5000_veces_por_año",$I$471,IF(M72="mas_de_5000_Veces_por_año",$I$472)))))</f>
        <v>Alta</v>
      </c>
      <c r="O72" s="182">
        <f>IF(N72="Muy Baja",$J$468,IF(N72="Baja",$J$469,IF(N72="Media",$J$470,IF(N72="Alta",$J$471,IF(N72="Muy Alta",$J$472)))))</f>
        <v>0.8</v>
      </c>
      <c r="P72" s="164" t="s">
        <v>131</v>
      </c>
      <c r="Q72" s="182">
        <f>IF(P72="Leve",$I$476,IF(P72="Menor",$I$477,IF(P72="Moderado",$I$478,IF(P72="Mayor",$I$479,IF(P72="Catastrófico",$I$480)))))</f>
        <v>1</v>
      </c>
      <c r="R72" s="182" t="str">
        <f>N72&amp;P72</f>
        <v>AltaCatastrófico</v>
      </c>
      <c r="S72" s="183" t="str">
        <f>IF(R72="Muy AltaLeve","Alto",IF(R72="AltaLeve","Moderado",IF(R72="MediaLeve","Moderado",IF(R72="BajaLeve","Bajo",IF(R72="Muy BajaLeve","Bajo",IF(R72="Muy AltaMenor","Alto",IF(R72="AltaMenor","Moderado",IF(R72="MediaMenor","Moderado",IF(R72="BajaMenor","Moderado",IF(R72="Muy BajaMenor","Bajo",IF(R72="Muy AltaModerado","Alto",IF(R72="AltaModerado","Alto",IF(R72="MediaModerado","Moderado",IF(R72="BajaModerado","Moderado",IF(R72="Muy BajaModerado","Moderado",IF(R72="Muy AltaMayor","Alto",IF(R72="AltaMayor","Alto",IF(R72="MediaMayor","Alto",IF(R72="BajaMayor","Alto",IF(R72="Muy BajaMayor","Alto",IF(R72="Muy AltaCatastrófico","Extremo",IF(R72="AltaCatastrófico","Extremo",IF(R72="MediaCatastrófico","Extremo",IF(R72="BajaCatastrófico","Extremo",IF(R72="Muy BajaCatastrófico","Extremo")))))))))))))))))))))))))</f>
        <v>Extremo</v>
      </c>
      <c r="T72" s="66" t="s">
        <v>52</v>
      </c>
      <c r="U72" s="59" t="s">
        <v>529</v>
      </c>
      <c r="V72" s="61" t="s">
        <v>35</v>
      </c>
      <c r="W72" s="61" t="s">
        <v>53</v>
      </c>
      <c r="X72" s="61" t="s">
        <v>54</v>
      </c>
      <c r="Y72" s="63" t="str">
        <f t="shared" ref="Y72:Y135" si="35">W72&amp;X72</f>
        <v>PreventivoManual</v>
      </c>
      <c r="Z72" s="64">
        <f t="shared" ref="Z72:Z135" si="36">IF(Y72="PreventivoAutomatico",0.5,IF(Y72="PreventivoManual",0.4,IF(Y72="DetectivoAutomatico",0.4,IF(Y72="DetectivoManual",0.3,IF(Y72="CorrectivoAutomatico",0.35,IF(Y72="CorrectivoManual",0.25))))))</f>
        <v>0.4</v>
      </c>
      <c r="AA72" s="65" t="s">
        <v>55</v>
      </c>
      <c r="AB72" s="65" t="s">
        <v>56</v>
      </c>
      <c r="AC72" s="65" t="s">
        <v>57</v>
      </c>
      <c r="AD72" s="184" t="str">
        <f>J72</f>
        <v>Posibilidad de que la ESE sea usada como medio en actividades de financiamiento del terrorismo y financiamiento de la proliferación de armas destrucción masiva,  por concepto de pagos y/o servicios a proveedores.</v>
      </c>
      <c r="AE72" s="65" t="s">
        <v>10</v>
      </c>
      <c r="AF72" s="64">
        <f>O72</f>
        <v>0.8</v>
      </c>
      <c r="AG72" s="65" t="s">
        <v>52</v>
      </c>
      <c r="AH72" s="64">
        <f t="shared" ref="AH72:AH135" si="37">Z72</f>
        <v>0.4</v>
      </c>
      <c r="AI72" s="64">
        <f t="shared" ref="AI72:AI135" si="38">AF72*AH72</f>
        <v>0.32000000000000006</v>
      </c>
      <c r="AJ72" s="185">
        <f>AF73-AI73</f>
        <v>0.28799999999999998</v>
      </c>
      <c r="AK72" s="186">
        <f>Q72</f>
        <v>1</v>
      </c>
      <c r="AL72" s="187" t="str">
        <f>IF(AJ72&lt;=0.2,"Muy Baja",IF((AJ72&gt;0.2)*AND(AJ72&lt;=0.4),"Baja",IF((AJ72&gt;0.4)*AND(AJ72&lt;=0.6),"Media",IF((AJ72&gt;0.6)*AND(AJ72&lt;=0.8),"Alta",IF((AJ72&gt;0.8)*AND(AJ72&lt;=1),"Muy Alta",0)))))</f>
        <v>Baja</v>
      </c>
      <c r="AM72" s="185">
        <f>AJ72</f>
        <v>0.28799999999999998</v>
      </c>
      <c r="AN72" s="187" t="str">
        <f>IF(AK72&lt;=0.2,"Leve",IF((AK72&gt;0.2)*AND(AK72&lt;=0.4),"Menor",IF((AK72&gt;0.4)*AND(AK72&lt;=0.6),"Moderado",IF((AK72&gt;0.6)*AND(AK72&lt;=0.8),"Mayor",IF((AK72&gt;0.8)*AND(AK72&lt;=1),"Catastrófico",0)))))</f>
        <v>Catastrófico</v>
      </c>
      <c r="AO72" s="188">
        <f>AK72</f>
        <v>1</v>
      </c>
      <c r="AP72" s="189" t="str">
        <f>AL72&amp;AN72</f>
        <v>BajaCatastrófico</v>
      </c>
      <c r="AQ72" s="183" t="str">
        <f>IF(AP72="Muy AltaLeve","Alto",IF(AP72="AltaLeve","Moderado",IF(AP72="MediaLeve","Moderado",IF(AP72="BajaLeve","Bajo",IF(AP72="Muy BajaLeve","Bajo",IF(AP72="Muy AltaMenor","Alto",IF(AP72="AltaMenor","Moderado",IF(AP72="MediaMenor","Moderado",IF(AP72="BajaMenor","Moderado",IF(AP72="Muy BajaMenor","Bajo",IF(AP72="Muy AltaModerado","Alto",IF(AP72="AltaModerado","Alto",IF(AP72="MediaModerado","Moderado",IF(AP72="BajaModerado","Moderado",IF(AP72="Muy BajaModerado","Moderado",IF(AP72="Muy AltaMayor","Alto",IF(AP72="AltaMayor","Alto",IF(AP72="MediaMayor","Alto",IF(AP72="BajaMayor","Alto",IF(AP72="Muy BajaMayor","Alto",IF(AP72="Muy AltaCatastrófico","Extremo",IF(AP72="AltaCatastrófico","Extremo",IF(AP72="MediaCatastrófico","Extremo",IF(AP72="BajaCatastrófico","Extremo",IF(AP72="Muy BajaCatastrófico","Extremo")))))))))))))))))))))))))</f>
        <v>Extremo</v>
      </c>
      <c r="AR72" s="163" t="s">
        <v>59</v>
      </c>
      <c r="AS72" s="90" t="s">
        <v>649</v>
      </c>
      <c r="AT72" s="110" t="s">
        <v>760</v>
      </c>
      <c r="AU72" s="77" t="s">
        <v>709</v>
      </c>
      <c r="AV72" s="110" t="s">
        <v>762</v>
      </c>
      <c r="AW72" s="80"/>
      <c r="AX72" s="78">
        <v>46023</v>
      </c>
      <c r="AY72" s="78">
        <v>46387</v>
      </c>
      <c r="AZ72" s="79" t="s">
        <v>289</v>
      </c>
      <c r="BA72" s="133"/>
      <c r="BB72" s="131"/>
    </row>
    <row r="73" spans="1:54" ht="57" x14ac:dyDescent="0.25">
      <c r="A73" s="223"/>
      <c r="B73" s="200"/>
      <c r="C73" s="293"/>
      <c r="D73" s="200"/>
      <c r="E73" s="200"/>
      <c r="F73" s="200"/>
      <c r="G73" s="200"/>
      <c r="H73" s="200"/>
      <c r="I73" s="313"/>
      <c r="J73" s="313"/>
      <c r="K73" s="200"/>
      <c r="L73" s="205"/>
      <c r="M73" s="206"/>
      <c r="N73" s="195"/>
      <c r="O73" s="182"/>
      <c r="P73" s="164"/>
      <c r="Q73" s="182"/>
      <c r="R73" s="182"/>
      <c r="S73" s="183"/>
      <c r="T73" s="66" t="s">
        <v>60</v>
      </c>
      <c r="U73" s="59" t="s">
        <v>530</v>
      </c>
      <c r="V73" s="61" t="s">
        <v>35</v>
      </c>
      <c r="W73" s="61" t="s">
        <v>53</v>
      </c>
      <c r="X73" s="61" t="s">
        <v>54</v>
      </c>
      <c r="Y73" s="63" t="str">
        <f t="shared" si="35"/>
        <v>PreventivoManual</v>
      </c>
      <c r="Z73" s="64">
        <f t="shared" si="36"/>
        <v>0.4</v>
      </c>
      <c r="AA73" s="65" t="s">
        <v>55</v>
      </c>
      <c r="AB73" s="65" t="s">
        <v>56</v>
      </c>
      <c r="AC73" s="65" t="s">
        <v>57</v>
      </c>
      <c r="AD73" s="184"/>
      <c r="AE73" s="65" t="s">
        <v>10</v>
      </c>
      <c r="AF73" s="64">
        <f>AF72-AI72</f>
        <v>0.48</v>
      </c>
      <c r="AG73" s="65" t="s">
        <v>60</v>
      </c>
      <c r="AH73" s="64">
        <f t="shared" si="37"/>
        <v>0.4</v>
      </c>
      <c r="AI73" s="64">
        <f t="shared" si="38"/>
        <v>0.192</v>
      </c>
      <c r="AJ73" s="185"/>
      <c r="AK73" s="186"/>
      <c r="AL73" s="187"/>
      <c r="AM73" s="185"/>
      <c r="AN73" s="187"/>
      <c r="AO73" s="188"/>
      <c r="AP73" s="189"/>
      <c r="AQ73" s="190"/>
      <c r="AR73" s="163"/>
      <c r="AS73" s="90" t="s">
        <v>650</v>
      </c>
      <c r="AT73" s="110" t="s">
        <v>760</v>
      </c>
      <c r="AU73" s="77" t="s">
        <v>709</v>
      </c>
      <c r="AV73" s="110" t="s">
        <v>763</v>
      </c>
      <c r="AW73" s="80"/>
      <c r="AX73" s="78">
        <v>46023</v>
      </c>
      <c r="AY73" s="78">
        <v>46387</v>
      </c>
      <c r="AZ73" s="79" t="s">
        <v>291</v>
      </c>
      <c r="BA73" s="133"/>
      <c r="BB73" s="131"/>
    </row>
    <row r="74" spans="1:54" ht="99.75" x14ac:dyDescent="0.25">
      <c r="A74" s="223">
        <f t="shared" ref="A74" si="39">A72+1</f>
        <v>34</v>
      </c>
      <c r="B74" s="200" t="s">
        <v>75</v>
      </c>
      <c r="C74" s="293" t="s">
        <v>152</v>
      </c>
      <c r="D74" s="200" t="s">
        <v>81</v>
      </c>
      <c r="E74" s="200" t="s">
        <v>305</v>
      </c>
      <c r="F74" s="200" t="s">
        <v>305</v>
      </c>
      <c r="G74" s="200" t="s">
        <v>254</v>
      </c>
      <c r="H74" s="200" t="s">
        <v>262</v>
      </c>
      <c r="I74" s="313" t="s">
        <v>380</v>
      </c>
      <c r="J74" s="313" t="s">
        <v>381</v>
      </c>
      <c r="K74" s="200" t="s">
        <v>161</v>
      </c>
      <c r="L74" s="204" t="s">
        <v>271</v>
      </c>
      <c r="M74" s="206" t="s">
        <v>165</v>
      </c>
      <c r="N74" s="195" t="str">
        <f>IF(M74="Máximo_2_Veces_por_Año",$I$468,IF(M74="3_a_24_veces_por_año",$I$469,IF(M74="24_a_500_veces_por_año",$I$470,IF(M74="500_a_5000_veces_por_año",$I$471,IF(M74="mas_de_5000_Veces_por_año",$I$472)))))</f>
        <v>Baja</v>
      </c>
      <c r="O74" s="182">
        <f>IF(N74="Muy Baja",$J$468,IF(N74="Baja",$J$469,IF(N74="Media",$J$470,IF(N74="Alta",$J$471,IF(N74="Muy Alta",$J$472)))))</f>
        <v>0.4</v>
      </c>
      <c r="P74" s="164" t="s">
        <v>131</v>
      </c>
      <c r="Q74" s="182">
        <f>IF(P74="Leve",$I$476,IF(P74="Menor",$I$477,IF(P74="Moderado",$I$478,IF(P74="Mayor",$I$479,IF(P74="Catastrófico",$I$480)))))</f>
        <v>1</v>
      </c>
      <c r="R74" s="182" t="str">
        <f>N74&amp;P74</f>
        <v>BajaCatastrófico</v>
      </c>
      <c r="S74" s="183" t="str">
        <f>IF(R74="Muy AltaLeve","Alto",IF(R74="AltaLeve","Moderado",IF(R74="MediaLeve","Moderado",IF(R74="BajaLeve","Bajo",IF(R74="Muy BajaLeve","Bajo",IF(R74="Muy AltaMenor","Alto",IF(R74="AltaMenor","Moderado",IF(R74="MediaMenor","Moderado",IF(R74="BajaMenor","Moderado",IF(R74="Muy BajaMenor","Bajo",IF(R74="Muy AltaModerado","Alto",IF(R74="AltaModerado","Alto",IF(R74="MediaModerado","Moderado",IF(R74="BajaModerado","Moderado",IF(R74="Muy BajaModerado","Moderado",IF(R74="Muy AltaMayor","Alto",IF(R74="AltaMayor","Alto",IF(R74="MediaMayor","Alto",IF(R74="BajaMayor","Alto",IF(R74="Muy BajaMayor","Alto",IF(R74="Muy AltaCatastrófico","Extremo",IF(R74="AltaCatastrófico","Extremo",IF(R74="MediaCatastrófico","Extremo",IF(R74="BajaCatastrófico","Extremo",IF(R74="Muy BajaCatastrófico","Extremo")))))))))))))))))))))))))</f>
        <v>Extremo</v>
      </c>
      <c r="T74" s="66" t="s">
        <v>52</v>
      </c>
      <c r="U74" s="59" t="s">
        <v>531</v>
      </c>
      <c r="V74" s="61" t="s">
        <v>35</v>
      </c>
      <c r="W74" s="61" t="s">
        <v>53</v>
      </c>
      <c r="X74" s="61" t="s">
        <v>54</v>
      </c>
      <c r="Y74" s="63" t="str">
        <f t="shared" si="35"/>
        <v>PreventivoManual</v>
      </c>
      <c r="Z74" s="64">
        <f t="shared" si="36"/>
        <v>0.4</v>
      </c>
      <c r="AA74" s="65" t="s">
        <v>55</v>
      </c>
      <c r="AB74" s="65" t="s">
        <v>56</v>
      </c>
      <c r="AC74" s="65" t="s">
        <v>57</v>
      </c>
      <c r="AD74" s="184" t="str">
        <f>J74</f>
        <v>Posibilidad de ser usados como medio en actividades de financiamiento del terrorismo y financiamiento de la proliferación de armas destrucción masiva,  por concepto de pagos y/o servicios a outsourcing</v>
      </c>
      <c r="AE74" s="65" t="s">
        <v>10</v>
      </c>
      <c r="AF74" s="64">
        <f>O74</f>
        <v>0.4</v>
      </c>
      <c r="AG74" s="65" t="s">
        <v>52</v>
      </c>
      <c r="AH74" s="64">
        <f t="shared" si="37"/>
        <v>0.4</v>
      </c>
      <c r="AI74" s="64">
        <f t="shared" si="38"/>
        <v>0.16000000000000003</v>
      </c>
      <c r="AJ74" s="185">
        <f>AF75-AI75</f>
        <v>0.14399999999999999</v>
      </c>
      <c r="AK74" s="186">
        <f>Q74</f>
        <v>1</v>
      </c>
      <c r="AL74" s="187" t="str">
        <f>IF(AJ74&lt;=0.2,"Muy Baja",IF((AJ74&gt;0.2)*AND(AJ74&lt;=0.4),"Baja",IF((AJ74&gt;0.4)*AND(AJ74&lt;=0.6),"Media",IF((AJ74&gt;0.6)*AND(AJ74&lt;=0.8),"Alta",IF((AJ74&gt;0.8)*AND(AJ74&lt;=1),"Muy Alta",0)))))</f>
        <v>Muy Baja</v>
      </c>
      <c r="AM74" s="185">
        <f>AJ74</f>
        <v>0.14399999999999999</v>
      </c>
      <c r="AN74" s="187" t="str">
        <f>IF(AK74&lt;=0.2,"Leve",IF((AK74&gt;0.2)*AND(AK74&lt;=0.4),"Menor",IF((AK74&gt;0.4)*AND(AK74&lt;=0.6),"Moderado",IF((AK74&gt;0.6)*AND(AK74&lt;=0.8),"Mayor",IF((AK74&gt;0.8)*AND(AK74&lt;=1),"Catastrófico",0)))))</f>
        <v>Catastrófico</v>
      </c>
      <c r="AO74" s="188">
        <f>AK74</f>
        <v>1</v>
      </c>
      <c r="AP74" s="189" t="str">
        <f>AL74&amp;AN74</f>
        <v>Muy BajaCatastrófico</v>
      </c>
      <c r="AQ74" s="183" t="str">
        <f>IF(AP74="Muy AltaLeve","Alto",IF(AP74="AltaLeve","Moderado",IF(AP74="MediaLeve","Moderado",IF(AP74="BajaLeve","Bajo",IF(AP74="Muy BajaLeve","Bajo",IF(AP74="Muy AltaMenor","Alto",IF(AP74="AltaMenor","Moderado",IF(AP74="MediaMenor","Moderado",IF(AP74="BajaMenor","Moderado",IF(AP74="Muy BajaMenor","Bajo",IF(AP74="Muy AltaModerado","Alto",IF(AP74="AltaModerado","Alto",IF(AP74="MediaModerado","Moderado",IF(AP74="BajaModerado","Moderado",IF(AP74="Muy BajaModerado","Moderado",IF(AP74="Muy AltaMayor","Alto",IF(AP74="AltaMayor","Alto",IF(AP74="MediaMayor","Alto",IF(AP74="BajaMayor","Alto",IF(AP74="Muy BajaMayor","Alto",IF(AP74="Muy AltaCatastrófico","Extremo",IF(AP74="AltaCatastrófico","Extremo",IF(AP74="MediaCatastrófico","Extremo",IF(AP74="BajaCatastrófico","Extremo",IF(AP74="Muy BajaCatastrófico","Extremo")))))))))))))))))))))))))</f>
        <v>Extremo</v>
      </c>
      <c r="AR74" s="163" t="s">
        <v>59</v>
      </c>
      <c r="AS74" s="90" t="s">
        <v>651</v>
      </c>
      <c r="AT74" s="110" t="s">
        <v>760</v>
      </c>
      <c r="AU74" s="77" t="s">
        <v>709</v>
      </c>
      <c r="AV74" s="110" t="s">
        <v>762</v>
      </c>
      <c r="AW74" s="80"/>
      <c r="AX74" s="78">
        <v>46023</v>
      </c>
      <c r="AY74" s="78">
        <v>46387</v>
      </c>
      <c r="AZ74" s="79" t="s">
        <v>289</v>
      </c>
      <c r="BA74" s="133"/>
      <c r="BB74" s="131"/>
    </row>
    <row r="75" spans="1:54" ht="57" x14ac:dyDescent="0.25">
      <c r="A75" s="223"/>
      <c r="B75" s="200"/>
      <c r="C75" s="293"/>
      <c r="D75" s="200"/>
      <c r="E75" s="200"/>
      <c r="F75" s="200"/>
      <c r="G75" s="200"/>
      <c r="H75" s="200"/>
      <c r="I75" s="313"/>
      <c r="J75" s="313"/>
      <c r="K75" s="200"/>
      <c r="L75" s="205"/>
      <c r="M75" s="206"/>
      <c r="N75" s="195"/>
      <c r="O75" s="182"/>
      <c r="P75" s="164"/>
      <c r="Q75" s="182"/>
      <c r="R75" s="182"/>
      <c r="S75" s="183"/>
      <c r="T75" s="66" t="s">
        <v>60</v>
      </c>
      <c r="U75" s="59" t="s">
        <v>530</v>
      </c>
      <c r="V75" s="61" t="s">
        <v>36</v>
      </c>
      <c r="W75" s="61" t="s">
        <v>53</v>
      </c>
      <c r="X75" s="61" t="s">
        <v>54</v>
      </c>
      <c r="Y75" s="63" t="str">
        <f t="shared" si="35"/>
        <v>PreventivoManual</v>
      </c>
      <c r="Z75" s="64">
        <f t="shared" si="36"/>
        <v>0.4</v>
      </c>
      <c r="AA75" s="65" t="s">
        <v>55</v>
      </c>
      <c r="AB75" s="65" t="s">
        <v>56</v>
      </c>
      <c r="AC75" s="65" t="s">
        <v>57</v>
      </c>
      <c r="AD75" s="184"/>
      <c r="AE75" s="65" t="s">
        <v>10</v>
      </c>
      <c r="AF75" s="64">
        <f>AF74-AI74</f>
        <v>0.24</v>
      </c>
      <c r="AG75" s="65" t="s">
        <v>60</v>
      </c>
      <c r="AH75" s="64">
        <f t="shared" si="37"/>
        <v>0.4</v>
      </c>
      <c r="AI75" s="64">
        <f t="shared" si="38"/>
        <v>9.6000000000000002E-2</v>
      </c>
      <c r="AJ75" s="185"/>
      <c r="AK75" s="186"/>
      <c r="AL75" s="187"/>
      <c r="AM75" s="185"/>
      <c r="AN75" s="187"/>
      <c r="AO75" s="188"/>
      <c r="AP75" s="189"/>
      <c r="AQ75" s="190"/>
      <c r="AR75" s="163"/>
      <c r="AS75" s="90" t="s">
        <v>652</v>
      </c>
      <c r="AT75" s="110" t="s">
        <v>760</v>
      </c>
      <c r="AU75" s="77" t="s">
        <v>709</v>
      </c>
      <c r="AV75" s="110" t="s">
        <v>763</v>
      </c>
      <c r="AW75" s="80"/>
      <c r="AX75" s="78">
        <v>46023</v>
      </c>
      <c r="AY75" s="78">
        <v>46387</v>
      </c>
      <c r="AZ75" s="79" t="s">
        <v>291</v>
      </c>
      <c r="BA75" s="133"/>
      <c r="BB75" s="131"/>
    </row>
    <row r="76" spans="1:54" ht="99.75" x14ac:dyDescent="0.25">
      <c r="A76" s="223">
        <f t="shared" ref="A76" si="40">A74+1</f>
        <v>35</v>
      </c>
      <c r="B76" s="200" t="s">
        <v>75</v>
      </c>
      <c r="C76" s="293" t="s">
        <v>152</v>
      </c>
      <c r="D76" s="200" t="s">
        <v>81</v>
      </c>
      <c r="E76" s="200" t="s">
        <v>305</v>
      </c>
      <c r="F76" s="200" t="s">
        <v>305</v>
      </c>
      <c r="G76" s="200" t="s">
        <v>254</v>
      </c>
      <c r="H76" s="200" t="s">
        <v>262</v>
      </c>
      <c r="I76" s="313" t="s">
        <v>382</v>
      </c>
      <c r="J76" s="313" t="s">
        <v>383</v>
      </c>
      <c r="K76" s="200" t="s">
        <v>161</v>
      </c>
      <c r="L76" s="204" t="s">
        <v>271</v>
      </c>
      <c r="M76" s="206" t="s">
        <v>176</v>
      </c>
      <c r="N76" s="195" t="str">
        <f>IF(M76="Máximo_2_Veces_por_Año",$I$468,IF(M76="3_a_24_veces_por_año",$I$469,IF(M76="24_a_500_veces_por_año",$I$470,IF(M76="500_a_5000_veces_por_año",$I$471,IF(M76="mas_de_5000_Veces_por_año",$I$472)))))</f>
        <v>Alta</v>
      </c>
      <c r="O76" s="182">
        <f>IF(N76="Muy Baja",$J$468,IF(N76="Baja",$J$469,IF(N76="Media",$J$470,IF(N76="Alta",$J$471,IF(N76="Muy Alta",$J$472)))))</f>
        <v>0.8</v>
      </c>
      <c r="P76" s="164" t="s">
        <v>131</v>
      </c>
      <c r="Q76" s="182">
        <f>IF(P76="Leve",$I$476,IF(P76="Menor",$I$477,IF(P76="Moderado",$I$478,IF(P76="Mayor",$I$479,IF(P76="Catastrófico",$I$480)))))</f>
        <v>1</v>
      </c>
      <c r="R76" s="182" t="str">
        <f>N76&amp;P76</f>
        <v>AltaCatastrófico</v>
      </c>
      <c r="S76" s="183" t="str">
        <f>IF(R76="Muy AltaLeve","Alto",IF(R76="AltaLeve","Moderado",IF(R76="MediaLeve","Moderado",IF(R76="BajaLeve","Bajo",IF(R76="Muy BajaLeve","Bajo",IF(R76="Muy AltaMenor","Alto",IF(R76="AltaMenor","Moderado",IF(R76="MediaMenor","Moderado",IF(R76="BajaMenor","Moderado",IF(R76="Muy BajaMenor","Bajo",IF(R76="Muy AltaModerado","Alto",IF(R76="AltaModerado","Alto",IF(R76="MediaModerado","Moderado",IF(R76="BajaModerado","Moderado",IF(R76="Muy BajaModerado","Moderado",IF(R76="Muy AltaMayor","Alto",IF(R76="AltaMayor","Alto",IF(R76="MediaMayor","Alto",IF(R76="BajaMayor","Alto",IF(R76="Muy BajaMayor","Alto",IF(R76="Muy AltaCatastrófico","Extremo",IF(R76="AltaCatastrófico","Extremo",IF(R76="MediaCatastrófico","Extremo",IF(R76="BajaCatastrófico","Extremo",IF(R76="Muy BajaCatastrófico","Extremo")))))))))))))))))))))))))</f>
        <v>Extremo</v>
      </c>
      <c r="T76" s="66" t="s">
        <v>52</v>
      </c>
      <c r="U76" s="59" t="s">
        <v>532</v>
      </c>
      <c r="V76" s="61" t="s">
        <v>35</v>
      </c>
      <c r="W76" s="61" t="s">
        <v>53</v>
      </c>
      <c r="X76" s="61" t="s">
        <v>54</v>
      </c>
      <c r="Y76" s="63" t="str">
        <f t="shared" si="35"/>
        <v>PreventivoManual</v>
      </c>
      <c r="Z76" s="64">
        <f t="shared" si="36"/>
        <v>0.4</v>
      </c>
      <c r="AA76" s="65" t="s">
        <v>55</v>
      </c>
      <c r="AB76" s="65" t="s">
        <v>56</v>
      </c>
      <c r="AC76" s="65" t="s">
        <v>57</v>
      </c>
      <c r="AD76" s="184" t="str">
        <f>J76</f>
        <v xml:space="preserve">Posibilidad de vincular colaboradores  a IMSALUD que tengan relación con delitos financieros como lavado de activos, corrupción y/o actividades de financiación al terrorismo  </v>
      </c>
      <c r="AE76" s="65" t="s">
        <v>10</v>
      </c>
      <c r="AF76" s="64">
        <f>O76</f>
        <v>0.8</v>
      </c>
      <c r="AG76" s="65" t="s">
        <v>52</v>
      </c>
      <c r="AH76" s="64">
        <f t="shared" si="37"/>
        <v>0.4</v>
      </c>
      <c r="AI76" s="64">
        <f t="shared" si="38"/>
        <v>0.32000000000000006</v>
      </c>
      <c r="AJ76" s="185">
        <f>AF77-AI77</f>
        <v>0.28799999999999998</v>
      </c>
      <c r="AK76" s="186">
        <f>Q76</f>
        <v>1</v>
      </c>
      <c r="AL76" s="187" t="str">
        <f>IF(AJ76&lt;=0.2,"Muy Baja",IF((AJ76&gt;0.2)*AND(AJ76&lt;=0.4),"Baja",IF((AJ76&gt;0.4)*AND(AJ76&lt;=0.6),"Media",IF((AJ76&gt;0.6)*AND(AJ76&lt;=0.8),"Alta",IF((AJ76&gt;0.8)*AND(AJ76&lt;=1),"Muy Alta",0)))))</f>
        <v>Baja</v>
      </c>
      <c r="AM76" s="185">
        <f>AJ76</f>
        <v>0.28799999999999998</v>
      </c>
      <c r="AN76" s="187" t="str">
        <f>IF(AK76&lt;=0.2,"Leve",IF((AK76&gt;0.2)*AND(AK76&lt;=0.4),"Menor",IF((AK76&gt;0.4)*AND(AK76&lt;=0.6),"Moderado",IF((AK76&gt;0.6)*AND(AK76&lt;=0.8),"Mayor",IF((AK76&gt;0.8)*AND(AK76&lt;=1),"Catastrófico",0)))))</f>
        <v>Catastrófico</v>
      </c>
      <c r="AO76" s="188">
        <f>AK76</f>
        <v>1</v>
      </c>
      <c r="AP76" s="189" t="str">
        <f>AL76&amp;AN76</f>
        <v>BajaCatastrófico</v>
      </c>
      <c r="AQ76" s="183" t="str">
        <f>IF(AP76="Muy AltaLeve","Alto",IF(AP76="AltaLeve","Moderado",IF(AP76="MediaLeve","Moderado",IF(AP76="BajaLeve","Bajo",IF(AP76="Muy BajaLeve","Bajo",IF(AP76="Muy AltaMenor","Alto",IF(AP76="AltaMenor","Moderado",IF(AP76="MediaMenor","Moderado",IF(AP76="BajaMenor","Moderado",IF(AP76="Muy BajaMenor","Bajo",IF(AP76="Muy AltaModerado","Alto",IF(AP76="AltaModerado","Alto",IF(AP76="MediaModerado","Moderado",IF(AP76="BajaModerado","Moderado",IF(AP76="Muy BajaModerado","Moderado",IF(AP76="Muy AltaMayor","Alto",IF(AP76="AltaMayor","Alto",IF(AP76="MediaMayor","Alto",IF(AP76="BajaMayor","Alto",IF(AP76="Muy BajaMayor","Alto",IF(AP76="Muy AltaCatastrófico","Extremo",IF(AP76="AltaCatastrófico","Extremo",IF(AP76="MediaCatastrófico","Extremo",IF(AP76="BajaCatastrófico","Extremo",IF(AP76="Muy BajaCatastrófico","Extremo")))))))))))))))))))))))))</f>
        <v>Extremo</v>
      </c>
      <c r="AR76" s="163" t="s">
        <v>59</v>
      </c>
      <c r="AS76" s="90" t="s">
        <v>653</v>
      </c>
      <c r="AT76" s="110" t="s">
        <v>760</v>
      </c>
      <c r="AU76" s="77" t="s">
        <v>709</v>
      </c>
      <c r="AV76" s="110" t="s">
        <v>762</v>
      </c>
      <c r="AW76" s="80"/>
      <c r="AX76" s="78">
        <v>46023</v>
      </c>
      <c r="AY76" s="78">
        <v>46387</v>
      </c>
      <c r="AZ76" s="79" t="s">
        <v>289</v>
      </c>
      <c r="BA76" s="133"/>
      <c r="BB76" s="131"/>
    </row>
    <row r="77" spans="1:54" ht="57" x14ac:dyDescent="0.25">
      <c r="A77" s="223"/>
      <c r="B77" s="200"/>
      <c r="C77" s="293"/>
      <c r="D77" s="200"/>
      <c r="E77" s="200"/>
      <c r="F77" s="200"/>
      <c r="G77" s="200"/>
      <c r="H77" s="200"/>
      <c r="I77" s="313"/>
      <c r="J77" s="313"/>
      <c r="K77" s="200"/>
      <c r="L77" s="205"/>
      <c r="M77" s="206"/>
      <c r="N77" s="195"/>
      <c r="O77" s="182"/>
      <c r="P77" s="164"/>
      <c r="Q77" s="182"/>
      <c r="R77" s="182"/>
      <c r="S77" s="183"/>
      <c r="T77" s="66" t="s">
        <v>60</v>
      </c>
      <c r="U77" s="59" t="s">
        <v>530</v>
      </c>
      <c r="V77" s="61" t="s">
        <v>36</v>
      </c>
      <c r="W77" s="61" t="s">
        <v>53</v>
      </c>
      <c r="X77" s="61" t="s">
        <v>54</v>
      </c>
      <c r="Y77" s="63" t="str">
        <f t="shared" si="35"/>
        <v>PreventivoManual</v>
      </c>
      <c r="Z77" s="64">
        <f t="shared" si="36"/>
        <v>0.4</v>
      </c>
      <c r="AA77" s="65" t="s">
        <v>55</v>
      </c>
      <c r="AB77" s="65" t="s">
        <v>56</v>
      </c>
      <c r="AC77" s="65" t="s">
        <v>57</v>
      </c>
      <c r="AD77" s="184"/>
      <c r="AE77" s="65" t="s">
        <v>10</v>
      </c>
      <c r="AF77" s="64">
        <f>AF76-AI76</f>
        <v>0.48</v>
      </c>
      <c r="AG77" s="65" t="s">
        <v>60</v>
      </c>
      <c r="AH77" s="64">
        <f t="shared" si="37"/>
        <v>0.4</v>
      </c>
      <c r="AI77" s="64">
        <f t="shared" si="38"/>
        <v>0.192</v>
      </c>
      <c r="AJ77" s="185"/>
      <c r="AK77" s="186"/>
      <c r="AL77" s="187"/>
      <c r="AM77" s="185"/>
      <c r="AN77" s="187"/>
      <c r="AO77" s="188"/>
      <c r="AP77" s="189"/>
      <c r="AQ77" s="190"/>
      <c r="AR77" s="163"/>
      <c r="AS77" s="90" t="s">
        <v>654</v>
      </c>
      <c r="AT77" s="110" t="s">
        <v>760</v>
      </c>
      <c r="AU77" s="77" t="s">
        <v>709</v>
      </c>
      <c r="AV77" s="110" t="s">
        <v>763</v>
      </c>
      <c r="AW77" s="80"/>
      <c r="AX77" s="78">
        <v>46023</v>
      </c>
      <c r="AY77" s="78">
        <v>46387</v>
      </c>
      <c r="AZ77" s="79" t="s">
        <v>291</v>
      </c>
      <c r="BA77" s="133"/>
      <c r="BB77" s="131"/>
    </row>
    <row r="78" spans="1:54" ht="71.25" x14ac:dyDescent="0.25">
      <c r="A78" s="223">
        <f t="shared" ref="A78" si="41">A76+1</f>
        <v>36</v>
      </c>
      <c r="B78" s="191" t="s">
        <v>132</v>
      </c>
      <c r="C78" s="288" t="s">
        <v>142</v>
      </c>
      <c r="D78" s="191" t="s">
        <v>142</v>
      </c>
      <c r="E78" s="200" t="s">
        <v>305</v>
      </c>
      <c r="F78" s="200" t="s">
        <v>305</v>
      </c>
      <c r="G78" s="200" t="s">
        <v>139</v>
      </c>
      <c r="H78" s="200" t="s">
        <v>262</v>
      </c>
      <c r="I78" s="313" t="s">
        <v>1091</v>
      </c>
      <c r="J78" s="313" t="s">
        <v>384</v>
      </c>
      <c r="K78" s="200" t="s">
        <v>161</v>
      </c>
      <c r="L78" s="204" t="s">
        <v>265</v>
      </c>
      <c r="M78" s="206" t="s">
        <v>171</v>
      </c>
      <c r="N78" s="195" t="str">
        <f>IF(M78="Máximo_2_Veces_por_Año",$I$468,IF(M78="3_a_24_veces_por_año",$I$469,IF(M78="24_a_500_veces_por_año",$I$470,IF(M78="500_a_5000_veces_por_año",$I$471,IF(M78="mas_de_5000_Veces_por_año",$I$472)))))</f>
        <v>Media</v>
      </c>
      <c r="O78" s="182">
        <f>IF(N78="Muy Baja",$J$468,IF(N78="Baja",$J$469,IF(N78="Media",$J$470,IF(N78="Alta",$J$471,IF(N78="Muy Alta",$J$472)))))</f>
        <v>0.6</v>
      </c>
      <c r="P78" s="164" t="s">
        <v>62</v>
      </c>
      <c r="Q78" s="182">
        <f>IF(P78="Leve",$I$476,IF(P78="Menor",$I$477,IF(P78="Moderado",$I$478,IF(P78="Mayor",$I$479,IF(P78="Catastrófico",$I$480)))))</f>
        <v>0.8</v>
      </c>
      <c r="R78" s="182" t="str">
        <f>N78&amp;P78</f>
        <v>MediaMayor</v>
      </c>
      <c r="S78" s="183" t="str">
        <f>IF(R78="Muy AltaLeve","Alto",IF(R78="AltaLeve","Moderado",IF(R78="MediaLeve","Moderado",IF(R78="BajaLeve","Bajo",IF(R78="Muy BajaLeve","Bajo",IF(R78="Muy AltaMenor","Alto",IF(R78="AltaMenor","Moderado",IF(R78="MediaMenor","Moderado",IF(R78="BajaMenor","Moderado",IF(R78="Muy BajaMenor","Bajo",IF(R78="Muy AltaModerado","Alto",IF(R78="AltaModerado","Alto",IF(R78="MediaModerado","Moderado",IF(R78="BajaModerado","Moderado",IF(R78="Muy BajaModerado","Moderado",IF(R78="Muy AltaMayor","Alto",IF(R78="AltaMayor","Alto",IF(R78="MediaMayor","Alto",IF(R78="BajaMayor","Alto",IF(R78="Muy BajaMayor","Alto",IF(R78="Muy AltaCatastrófico","Extremo",IF(R78="AltaCatastrófico","Extremo",IF(R78="MediaCatastrófico","Extremo",IF(R78="BajaCatastrófico","Extremo",IF(R78="Muy BajaCatastrófico","Extremo")))))))))))))))))))))))))</f>
        <v>Alto</v>
      </c>
      <c r="T78" s="66" t="s">
        <v>52</v>
      </c>
      <c r="U78" s="59" t="s">
        <v>533</v>
      </c>
      <c r="V78" s="61" t="s">
        <v>35</v>
      </c>
      <c r="W78" s="61" t="s">
        <v>53</v>
      </c>
      <c r="X78" s="61" t="s">
        <v>54</v>
      </c>
      <c r="Y78" s="63" t="str">
        <f t="shared" si="35"/>
        <v>PreventivoManual</v>
      </c>
      <c r="Z78" s="64">
        <f t="shared" si="36"/>
        <v>0.4</v>
      </c>
      <c r="AA78" s="65" t="s">
        <v>55</v>
      </c>
      <c r="AB78" s="65" t="s">
        <v>56</v>
      </c>
      <c r="AC78" s="65" t="s">
        <v>57</v>
      </c>
      <c r="AD78" s="184" t="str">
        <f>J78</f>
        <v>Posibilidad de extemporaneidad en la presentación de los informes de ley a cargo de la oficina de Control Interno de la ESE IMSALUD.</v>
      </c>
      <c r="AE78" s="65" t="s">
        <v>10</v>
      </c>
      <c r="AF78" s="64">
        <f>O78</f>
        <v>0.6</v>
      </c>
      <c r="AG78" s="65" t="s">
        <v>52</v>
      </c>
      <c r="AH78" s="64">
        <f t="shared" si="37"/>
        <v>0.4</v>
      </c>
      <c r="AI78" s="64">
        <f t="shared" si="38"/>
        <v>0.24</v>
      </c>
      <c r="AJ78" s="185">
        <f>AF79-AI79</f>
        <v>0.216</v>
      </c>
      <c r="AK78" s="186">
        <f>Q78</f>
        <v>0.8</v>
      </c>
      <c r="AL78" s="187" t="str">
        <f>IF(AJ78&lt;=0.2,"Muy Baja",IF((AJ78&gt;0.2)*AND(AJ78&lt;=0.4),"Baja",IF((AJ78&gt;0.4)*AND(AJ78&lt;=0.6),"Media",IF((AJ78&gt;0.6)*AND(AJ78&lt;=0.8),"Alta",IF((AJ78&gt;0.8)*AND(AJ78&lt;=1),"Muy Alta",0)))))</f>
        <v>Baja</v>
      </c>
      <c r="AM78" s="185">
        <f>AJ78</f>
        <v>0.216</v>
      </c>
      <c r="AN78" s="187" t="str">
        <f>IF(AK78&lt;=0.2,"Leve",IF((AK78&gt;0.2)*AND(AK78&lt;=0.4),"Menor",IF((AK78&gt;0.4)*AND(AK78&lt;=0.6),"Moderado",IF((AK78&gt;0.6)*AND(AK78&lt;=0.8),"Mayor",IF((AK78&gt;0.8)*AND(AK78&lt;=1),"Catastrófico",0)))))</f>
        <v>Mayor</v>
      </c>
      <c r="AO78" s="188">
        <f>AK78</f>
        <v>0.8</v>
      </c>
      <c r="AP78" s="189" t="str">
        <f>AL78&amp;AN78</f>
        <v>BajaMayor</v>
      </c>
      <c r="AQ78" s="183" t="str">
        <f>IF(AP78="Muy AltaLeve","Alto",IF(AP78="AltaLeve","Moderado",IF(AP78="MediaLeve","Moderado",IF(AP78="BajaLeve","Bajo",IF(AP78="Muy BajaLeve","Bajo",IF(AP78="Muy AltaMenor","Alto",IF(AP78="AltaMenor","Moderado",IF(AP78="MediaMenor","Moderado",IF(AP78="BajaMenor","Moderado",IF(AP78="Muy BajaMenor","Bajo",IF(AP78="Muy AltaModerado","Alto",IF(AP78="AltaModerado","Alto",IF(AP78="MediaModerado","Moderado",IF(AP78="BajaModerado","Moderado",IF(AP78="Muy BajaModerado","Moderado",IF(AP78="Muy AltaMayor","Alto",IF(AP78="AltaMayor","Alto",IF(AP78="MediaMayor","Alto",IF(AP78="BajaMayor","Alto",IF(AP78="Muy BajaMayor","Alto",IF(AP78="Muy AltaCatastrófico","Extremo",IF(AP78="AltaCatastrófico","Extremo",IF(AP78="MediaCatastrófico","Extremo",IF(AP78="BajaCatastrófico","Extremo",IF(AP78="Muy BajaCatastrófico","Extremo")))))))))))))))))))))))))</f>
        <v>Alto</v>
      </c>
      <c r="AR78" s="163" t="s">
        <v>59</v>
      </c>
      <c r="AS78" s="90" t="s">
        <v>655</v>
      </c>
      <c r="AT78" s="110" t="s">
        <v>764</v>
      </c>
      <c r="AU78" s="77" t="s">
        <v>765</v>
      </c>
      <c r="AV78" s="110" t="s">
        <v>766</v>
      </c>
      <c r="AW78" s="80"/>
      <c r="AX78" s="78">
        <v>46023</v>
      </c>
      <c r="AY78" s="78">
        <v>46387</v>
      </c>
      <c r="AZ78" s="79" t="s">
        <v>289</v>
      </c>
      <c r="BA78" s="133"/>
      <c r="BB78" s="131"/>
    </row>
    <row r="79" spans="1:54" ht="71.25" x14ac:dyDescent="0.25">
      <c r="A79" s="223"/>
      <c r="B79" s="191"/>
      <c r="C79" s="288"/>
      <c r="D79" s="191"/>
      <c r="E79" s="200"/>
      <c r="F79" s="200"/>
      <c r="G79" s="200"/>
      <c r="H79" s="200"/>
      <c r="I79" s="313"/>
      <c r="J79" s="313"/>
      <c r="K79" s="200"/>
      <c r="L79" s="205"/>
      <c r="M79" s="206"/>
      <c r="N79" s="195"/>
      <c r="O79" s="182"/>
      <c r="P79" s="164"/>
      <c r="Q79" s="182"/>
      <c r="R79" s="182"/>
      <c r="S79" s="183"/>
      <c r="T79" s="66" t="s">
        <v>60</v>
      </c>
      <c r="U79" s="59" t="s">
        <v>534</v>
      </c>
      <c r="V79" s="61" t="s">
        <v>35</v>
      </c>
      <c r="W79" s="61" t="s">
        <v>53</v>
      </c>
      <c r="X79" s="61" t="s">
        <v>54</v>
      </c>
      <c r="Y79" s="63" t="str">
        <f t="shared" si="35"/>
        <v>PreventivoManual</v>
      </c>
      <c r="Z79" s="64">
        <f t="shared" si="36"/>
        <v>0.4</v>
      </c>
      <c r="AA79" s="65" t="s">
        <v>55</v>
      </c>
      <c r="AB79" s="65" t="s">
        <v>56</v>
      </c>
      <c r="AC79" s="65" t="s">
        <v>57</v>
      </c>
      <c r="AD79" s="184"/>
      <c r="AE79" s="65" t="s">
        <v>10</v>
      </c>
      <c r="AF79" s="64">
        <f>AF78-AI78</f>
        <v>0.36</v>
      </c>
      <c r="AG79" s="65" t="s">
        <v>60</v>
      </c>
      <c r="AH79" s="64">
        <f t="shared" si="37"/>
        <v>0.4</v>
      </c>
      <c r="AI79" s="64">
        <f t="shared" si="38"/>
        <v>0.14399999999999999</v>
      </c>
      <c r="AJ79" s="185"/>
      <c r="AK79" s="186"/>
      <c r="AL79" s="187"/>
      <c r="AM79" s="185"/>
      <c r="AN79" s="187"/>
      <c r="AO79" s="188"/>
      <c r="AP79" s="189"/>
      <c r="AQ79" s="190"/>
      <c r="AR79" s="163"/>
      <c r="AS79" s="90" t="s">
        <v>656</v>
      </c>
      <c r="AT79" s="110" t="s">
        <v>767</v>
      </c>
      <c r="AU79" s="77" t="s">
        <v>768</v>
      </c>
      <c r="AV79" s="110" t="s">
        <v>766</v>
      </c>
      <c r="AW79" s="80"/>
      <c r="AX79" s="78">
        <v>46023</v>
      </c>
      <c r="AY79" s="78">
        <v>46387</v>
      </c>
      <c r="AZ79" s="79" t="s">
        <v>289</v>
      </c>
      <c r="BA79" s="133"/>
      <c r="BB79" s="131"/>
    </row>
    <row r="80" spans="1:54" ht="81" customHeight="1" x14ac:dyDescent="0.25">
      <c r="A80" s="223">
        <f t="shared" ref="A80" si="42">A78+1</f>
        <v>37</v>
      </c>
      <c r="B80" s="191" t="s">
        <v>132</v>
      </c>
      <c r="C80" s="288" t="s">
        <v>142</v>
      </c>
      <c r="D80" s="191" t="s">
        <v>142</v>
      </c>
      <c r="E80" s="200" t="s">
        <v>305</v>
      </c>
      <c r="F80" s="200" t="s">
        <v>305</v>
      </c>
      <c r="G80" s="200" t="s">
        <v>139</v>
      </c>
      <c r="H80" s="200" t="s">
        <v>262</v>
      </c>
      <c r="I80" s="313" t="s">
        <v>1092</v>
      </c>
      <c r="J80" s="313" t="s">
        <v>385</v>
      </c>
      <c r="K80" s="200" t="s">
        <v>172</v>
      </c>
      <c r="L80" s="204" t="s">
        <v>272</v>
      </c>
      <c r="M80" s="206" t="s">
        <v>171</v>
      </c>
      <c r="N80" s="195" t="str">
        <f>IF(M80="Máximo_2_Veces_por_Año",$I$468,IF(M80="3_a_24_veces_por_año",$I$469,IF(M80="24_a_500_veces_por_año",$I$470,IF(M80="500_a_5000_veces_por_año",$I$471,IF(M80="mas_de_5000_Veces_por_año",$I$472)))))</f>
        <v>Media</v>
      </c>
      <c r="O80" s="182">
        <f>IF(N80="Muy Baja",$J$468,IF(N80="Baja",$J$469,IF(N80="Media",$J$470,IF(N80="Alta",$J$471,IF(N80="Muy Alta",$J$472)))))</f>
        <v>0.6</v>
      </c>
      <c r="P80" s="164" t="s">
        <v>62</v>
      </c>
      <c r="Q80" s="182">
        <f>IF(P80="Leve",$I$476,IF(P80="Menor",$I$477,IF(P80="Moderado",$I$478,IF(P80="Mayor",$I$479,IF(P80="Catastrófico",$I$480)))))</f>
        <v>0.8</v>
      </c>
      <c r="R80" s="182" t="str">
        <f>N80&amp;P80</f>
        <v>MediaMayor</v>
      </c>
      <c r="S80" s="183" t="str">
        <f>IF(R80="Muy AltaLeve","Alto",IF(R80="AltaLeve","Moderado",IF(R80="MediaLeve","Moderado",IF(R80="BajaLeve","Bajo",IF(R80="Muy BajaLeve","Bajo",IF(R80="Muy AltaMenor","Alto",IF(R80="AltaMenor","Moderado",IF(R80="MediaMenor","Moderado",IF(R80="BajaMenor","Moderado",IF(R80="Muy BajaMenor","Bajo",IF(R80="Muy AltaModerado","Alto",IF(R80="AltaModerado","Alto",IF(R80="MediaModerado","Moderado",IF(R80="BajaModerado","Moderado",IF(R80="Muy BajaModerado","Moderado",IF(R80="Muy AltaMayor","Alto",IF(R80="AltaMayor","Alto",IF(R80="MediaMayor","Alto",IF(R80="BajaMayor","Alto",IF(R80="Muy BajaMayor","Alto",IF(R80="Muy AltaCatastrófico","Extremo",IF(R80="AltaCatastrófico","Extremo",IF(R80="MediaCatastrófico","Extremo",IF(R80="BajaCatastrófico","Extremo",IF(R80="Muy BajaCatastrófico","Extremo")))))))))))))))))))))))))</f>
        <v>Alto</v>
      </c>
      <c r="T80" s="66" t="s">
        <v>52</v>
      </c>
      <c r="U80" s="59" t="s">
        <v>535</v>
      </c>
      <c r="V80" s="61" t="s">
        <v>35</v>
      </c>
      <c r="W80" s="61" t="s">
        <v>53</v>
      </c>
      <c r="X80" s="61" t="s">
        <v>54</v>
      </c>
      <c r="Y80" s="63" t="str">
        <f t="shared" si="35"/>
        <v>PreventivoManual</v>
      </c>
      <c r="Z80" s="64">
        <f t="shared" si="36"/>
        <v>0.4</v>
      </c>
      <c r="AA80" s="65" t="s">
        <v>55</v>
      </c>
      <c r="AB80" s="65" t="s">
        <v>56</v>
      </c>
      <c r="AC80" s="65" t="s">
        <v>57</v>
      </c>
      <c r="AD80" s="184" t="str">
        <f>J80</f>
        <v>Posibilidad de incumplimiento de las auditorias programadas y aprobadas por el Comité Institucional de Coordinación de Control Interno para la vigencia.</v>
      </c>
      <c r="AE80" s="65" t="s">
        <v>10</v>
      </c>
      <c r="AF80" s="64">
        <f>O80</f>
        <v>0.6</v>
      </c>
      <c r="AG80" s="65" t="s">
        <v>52</v>
      </c>
      <c r="AH80" s="64">
        <f t="shared" si="37"/>
        <v>0.4</v>
      </c>
      <c r="AI80" s="64">
        <f t="shared" si="38"/>
        <v>0.24</v>
      </c>
      <c r="AJ80" s="185">
        <f>AF81-AI81</f>
        <v>0.216</v>
      </c>
      <c r="AK80" s="186">
        <f>Q80</f>
        <v>0.8</v>
      </c>
      <c r="AL80" s="187" t="str">
        <f>IF(AJ80&lt;=0.2,"Muy Baja",IF((AJ80&gt;0.2)*AND(AJ80&lt;=0.4),"Baja",IF((AJ80&gt;0.4)*AND(AJ80&lt;=0.6),"Media",IF((AJ80&gt;0.6)*AND(AJ80&lt;=0.8),"Alta",IF((AJ80&gt;0.8)*AND(AJ80&lt;=1),"Muy Alta",0)))))</f>
        <v>Baja</v>
      </c>
      <c r="AM80" s="185">
        <f>AJ80</f>
        <v>0.216</v>
      </c>
      <c r="AN80" s="187" t="str">
        <f>IF(AK80&lt;=0.2,"Leve",IF((AK80&gt;0.2)*AND(AK80&lt;=0.4),"Menor",IF((AK80&gt;0.4)*AND(AK80&lt;=0.6),"Moderado",IF((AK80&gt;0.6)*AND(AK80&lt;=0.8),"Mayor",IF((AK80&gt;0.8)*AND(AK80&lt;=1),"Catastrófico",0)))))</f>
        <v>Mayor</v>
      </c>
      <c r="AO80" s="188">
        <f>AK80</f>
        <v>0.8</v>
      </c>
      <c r="AP80" s="189" t="str">
        <f>AL80&amp;AN80</f>
        <v>BajaMayor</v>
      </c>
      <c r="AQ80" s="183" t="str">
        <f>IF(AP80="Muy AltaLeve","Alto",IF(AP80="AltaLeve","Moderado",IF(AP80="MediaLeve","Moderado",IF(AP80="BajaLeve","Bajo",IF(AP80="Muy BajaLeve","Bajo",IF(AP80="Muy AltaMenor","Alto",IF(AP80="AltaMenor","Moderado",IF(AP80="MediaMenor","Moderado",IF(AP80="BajaMenor","Moderado",IF(AP80="Muy BajaMenor","Bajo",IF(AP80="Muy AltaModerado","Alto",IF(AP80="AltaModerado","Alto",IF(AP80="MediaModerado","Moderado",IF(AP80="BajaModerado","Moderado",IF(AP80="Muy BajaModerado","Moderado",IF(AP80="Muy AltaMayor","Alto",IF(AP80="AltaMayor","Alto",IF(AP80="MediaMayor","Alto",IF(AP80="BajaMayor","Alto",IF(AP80="Muy BajaMayor","Alto",IF(AP80="Muy AltaCatastrófico","Extremo",IF(AP80="AltaCatastrófico","Extremo",IF(AP80="MediaCatastrófico","Extremo",IF(AP80="BajaCatastrófico","Extremo",IF(AP80="Muy BajaCatastrófico","Extremo")))))))))))))))))))))))))</f>
        <v>Alto</v>
      </c>
      <c r="AR80" s="163" t="s">
        <v>59</v>
      </c>
      <c r="AS80" s="90" t="s">
        <v>657</v>
      </c>
      <c r="AT80" s="110" t="s">
        <v>767</v>
      </c>
      <c r="AU80" s="77" t="s">
        <v>768</v>
      </c>
      <c r="AV80" s="110" t="s">
        <v>766</v>
      </c>
      <c r="AW80" s="80"/>
      <c r="AX80" s="78">
        <v>46023</v>
      </c>
      <c r="AY80" s="78">
        <v>46387</v>
      </c>
      <c r="AZ80" s="79" t="s">
        <v>289</v>
      </c>
      <c r="BA80" s="133"/>
      <c r="BB80" s="131"/>
    </row>
    <row r="81" spans="1:54" ht="81" customHeight="1" x14ac:dyDescent="0.25">
      <c r="A81" s="223"/>
      <c r="B81" s="191"/>
      <c r="C81" s="288"/>
      <c r="D81" s="191"/>
      <c r="E81" s="200"/>
      <c r="F81" s="200"/>
      <c r="G81" s="200"/>
      <c r="H81" s="200"/>
      <c r="I81" s="313"/>
      <c r="J81" s="313"/>
      <c r="K81" s="200"/>
      <c r="L81" s="205"/>
      <c r="M81" s="206"/>
      <c r="N81" s="195"/>
      <c r="O81" s="182"/>
      <c r="P81" s="164"/>
      <c r="Q81" s="182"/>
      <c r="R81" s="182"/>
      <c r="S81" s="183"/>
      <c r="T81" s="66" t="s">
        <v>60</v>
      </c>
      <c r="U81" s="59" t="s">
        <v>536</v>
      </c>
      <c r="V81" s="61" t="s">
        <v>35</v>
      </c>
      <c r="W81" s="61" t="s">
        <v>53</v>
      </c>
      <c r="X81" s="61" t="s">
        <v>54</v>
      </c>
      <c r="Y81" s="63" t="str">
        <f t="shared" si="35"/>
        <v>PreventivoManual</v>
      </c>
      <c r="Z81" s="64">
        <f t="shared" si="36"/>
        <v>0.4</v>
      </c>
      <c r="AA81" s="65" t="s">
        <v>55</v>
      </c>
      <c r="AB81" s="65" t="s">
        <v>56</v>
      </c>
      <c r="AC81" s="65" t="s">
        <v>57</v>
      </c>
      <c r="AD81" s="184"/>
      <c r="AE81" s="65" t="s">
        <v>10</v>
      </c>
      <c r="AF81" s="64">
        <f>AF80-AI80</f>
        <v>0.36</v>
      </c>
      <c r="AG81" s="65" t="s">
        <v>60</v>
      </c>
      <c r="AH81" s="64">
        <f t="shared" si="37"/>
        <v>0.4</v>
      </c>
      <c r="AI81" s="64">
        <f t="shared" si="38"/>
        <v>0.14399999999999999</v>
      </c>
      <c r="AJ81" s="185"/>
      <c r="AK81" s="186"/>
      <c r="AL81" s="187"/>
      <c r="AM81" s="185"/>
      <c r="AN81" s="187"/>
      <c r="AO81" s="188"/>
      <c r="AP81" s="189"/>
      <c r="AQ81" s="190"/>
      <c r="AR81" s="163"/>
      <c r="AS81" s="90" t="s">
        <v>1094</v>
      </c>
      <c r="AT81" s="110" t="s">
        <v>769</v>
      </c>
      <c r="AU81" s="77" t="s">
        <v>770</v>
      </c>
      <c r="AV81" s="110" t="s">
        <v>766</v>
      </c>
      <c r="AW81" s="80"/>
      <c r="AX81" s="78">
        <v>46023</v>
      </c>
      <c r="AY81" s="78">
        <v>46387</v>
      </c>
      <c r="AZ81" s="79" t="s">
        <v>290</v>
      </c>
      <c r="BA81" s="133"/>
      <c r="BB81" s="131"/>
    </row>
    <row r="82" spans="1:54" ht="42.75" x14ac:dyDescent="0.25">
      <c r="A82" s="223">
        <f t="shared" ref="A82" si="43">A80+1</f>
        <v>38</v>
      </c>
      <c r="B82" s="191" t="s">
        <v>132</v>
      </c>
      <c r="C82" s="288" t="s">
        <v>142</v>
      </c>
      <c r="D82" s="191" t="s">
        <v>142</v>
      </c>
      <c r="E82" s="200" t="s">
        <v>305</v>
      </c>
      <c r="F82" s="200" t="s">
        <v>305</v>
      </c>
      <c r="G82" s="200" t="s">
        <v>139</v>
      </c>
      <c r="H82" s="200" t="s">
        <v>262</v>
      </c>
      <c r="I82" s="313" t="s">
        <v>1093</v>
      </c>
      <c r="J82" s="313" t="s">
        <v>386</v>
      </c>
      <c r="K82" s="200" t="s">
        <v>172</v>
      </c>
      <c r="L82" s="204" t="s">
        <v>272</v>
      </c>
      <c r="M82" s="206" t="s">
        <v>165</v>
      </c>
      <c r="N82" s="195" t="str">
        <f>IF(M82="Máximo_2_Veces_por_Año",$I$468,IF(M82="3_a_24_veces_por_año",$I$469,IF(M82="24_a_500_veces_por_año",$I$470,IF(M82="500_a_5000_veces_por_año",$I$471,IF(M82="mas_de_5000_Veces_por_año",$I$472)))))</f>
        <v>Baja</v>
      </c>
      <c r="O82" s="182">
        <f>IF(N82="Muy Baja",$J$468,IF(N82="Baja",$J$469,IF(N82="Media",$J$470,IF(N82="Alta",$J$471,IF(N82="Muy Alta",$J$472)))))</f>
        <v>0.4</v>
      </c>
      <c r="P82" s="164" t="s">
        <v>62</v>
      </c>
      <c r="Q82" s="182">
        <f>IF(P82="Leve",$I$476,IF(P82="Menor",$I$477,IF(P82="Moderado",$I$478,IF(P82="Mayor",$I$479,IF(P82="Catastrófico",$I$480)))))</f>
        <v>0.8</v>
      </c>
      <c r="R82" s="182" t="str">
        <f>N82&amp;P82</f>
        <v>BajaMayor</v>
      </c>
      <c r="S82" s="183" t="str">
        <f>IF(R82="Muy AltaLeve","Alto",IF(R82="AltaLeve","Moderado",IF(R82="MediaLeve","Moderado",IF(R82="BajaLeve","Bajo",IF(R82="Muy BajaLeve","Bajo",IF(R82="Muy AltaMenor","Alto",IF(R82="AltaMenor","Moderado",IF(R82="MediaMenor","Moderado",IF(R82="BajaMenor","Moderado",IF(R82="Muy BajaMenor","Bajo",IF(R82="Muy AltaModerado","Alto",IF(R82="AltaModerado","Alto",IF(R82="MediaModerado","Moderado",IF(R82="BajaModerado","Moderado",IF(R82="Muy BajaModerado","Moderado",IF(R82="Muy AltaMayor","Alto",IF(R82="AltaMayor","Alto",IF(R82="MediaMayor","Alto",IF(R82="BajaMayor","Alto",IF(R82="Muy BajaMayor","Alto",IF(R82="Muy AltaCatastrófico","Extremo",IF(R82="AltaCatastrófico","Extremo",IF(R82="MediaCatastrófico","Extremo",IF(R82="BajaCatastrófico","Extremo",IF(R82="Muy BajaCatastrófico","Extremo")))))))))))))))))))))))))</f>
        <v>Alto</v>
      </c>
      <c r="T82" s="66" t="s">
        <v>52</v>
      </c>
      <c r="U82" s="59" t="s">
        <v>537</v>
      </c>
      <c r="V82" s="61" t="s">
        <v>35</v>
      </c>
      <c r="W82" s="61" t="s">
        <v>53</v>
      </c>
      <c r="X82" s="61" t="s">
        <v>54</v>
      </c>
      <c r="Y82" s="63" t="str">
        <f t="shared" si="35"/>
        <v>PreventivoManual</v>
      </c>
      <c r="Z82" s="64">
        <f t="shared" si="36"/>
        <v>0.4</v>
      </c>
      <c r="AA82" s="65" t="s">
        <v>55</v>
      </c>
      <c r="AB82" s="65" t="s">
        <v>56</v>
      </c>
      <c r="AC82" s="65" t="s">
        <v>57</v>
      </c>
      <c r="AD82" s="184" t="str">
        <f>J82</f>
        <v xml:space="preserve">Posibilidad de omitir, alterar, modificar o manipular información del proceso de auditoría interna y/o informes de ley con el fin de favorecer a un servidor público, líder de proceso o a un tercero de la ESE IMSALUD. </v>
      </c>
      <c r="AE82" s="65" t="s">
        <v>10</v>
      </c>
      <c r="AF82" s="64">
        <f>O82</f>
        <v>0.4</v>
      </c>
      <c r="AG82" s="65" t="s">
        <v>52</v>
      </c>
      <c r="AH82" s="64">
        <f t="shared" si="37"/>
        <v>0.4</v>
      </c>
      <c r="AI82" s="64">
        <f t="shared" si="38"/>
        <v>0.16000000000000003</v>
      </c>
      <c r="AJ82" s="185">
        <f>AF83-AI83</f>
        <v>0.14399999999999999</v>
      </c>
      <c r="AK82" s="186">
        <f>Q82</f>
        <v>0.8</v>
      </c>
      <c r="AL82" s="187" t="str">
        <f>IF(AJ82&lt;=0.2,"Muy Baja",IF((AJ82&gt;0.2)*AND(AJ82&lt;=0.4),"Baja",IF((AJ82&gt;0.4)*AND(AJ82&lt;=0.6),"Media",IF((AJ82&gt;0.6)*AND(AJ82&lt;=0.8),"Alta",IF((AJ82&gt;0.8)*AND(AJ82&lt;=1),"Muy Alta",0)))))</f>
        <v>Muy Baja</v>
      </c>
      <c r="AM82" s="185">
        <f>AJ82</f>
        <v>0.14399999999999999</v>
      </c>
      <c r="AN82" s="187" t="str">
        <f>IF(AK82&lt;=0.2,"Leve",IF((AK82&gt;0.2)*AND(AK82&lt;=0.4),"Menor",IF((AK82&gt;0.4)*AND(AK82&lt;=0.6),"Moderado",IF((AK82&gt;0.6)*AND(AK82&lt;=0.8),"Mayor",IF((AK82&gt;0.8)*AND(AK82&lt;=1),"Catastrófico",0)))))</f>
        <v>Mayor</v>
      </c>
      <c r="AO82" s="188">
        <f>AK82</f>
        <v>0.8</v>
      </c>
      <c r="AP82" s="189" t="str">
        <f>AL82&amp;AN82</f>
        <v>Muy BajaMayor</v>
      </c>
      <c r="AQ82" s="183" t="str">
        <f>IF(AP82="Muy AltaLeve","Alto",IF(AP82="AltaLeve","Moderado",IF(AP82="MediaLeve","Moderado",IF(AP82="BajaLeve","Bajo",IF(AP82="Muy BajaLeve","Bajo",IF(AP82="Muy AltaMenor","Alto",IF(AP82="AltaMenor","Moderado",IF(AP82="MediaMenor","Moderado",IF(AP82="BajaMenor","Moderado",IF(AP82="Muy BajaMenor","Bajo",IF(AP82="Muy AltaModerado","Alto",IF(AP82="AltaModerado","Alto",IF(AP82="MediaModerado","Moderado",IF(AP82="BajaModerado","Moderado",IF(AP82="Muy BajaModerado","Moderado",IF(AP82="Muy AltaMayor","Alto",IF(AP82="AltaMayor","Alto",IF(AP82="MediaMayor","Alto",IF(AP82="BajaMayor","Alto",IF(AP82="Muy BajaMayor","Alto",IF(AP82="Muy AltaCatastrófico","Extremo",IF(AP82="AltaCatastrófico","Extremo",IF(AP82="MediaCatastrófico","Extremo",IF(AP82="BajaCatastrófico","Extremo",IF(AP82="Muy BajaCatastrófico","Extremo")))))))))))))))))))))))))</f>
        <v>Alto</v>
      </c>
      <c r="AR82" s="163" t="s">
        <v>59</v>
      </c>
      <c r="AS82" s="90" t="s">
        <v>658</v>
      </c>
      <c r="AT82" s="110" t="s">
        <v>771</v>
      </c>
      <c r="AU82" s="77" t="s">
        <v>772</v>
      </c>
      <c r="AV82" s="110" t="s">
        <v>766</v>
      </c>
      <c r="AW82" s="80"/>
      <c r="AX82" s="78">
        <v>46023</v>
      </c>
      <c r="AY82" s="78">
        <v>46387</v>
      </c>
      <c r="AZ82" s="79" t="s">
        <v>291</v>
      </c>
      <c r="BA82" s="133"/>
      <c r="BB82" s="131"/>
    </row>
    <row r="83" spans="1:54" ht="42.75" x14ac:dyDescent="0.25">
      <c r="A83" s="223"/>
      <c r="B83" s="191"/>
      <c r="C83" s="288"/>
      <c r="D83" s="191"/>
      <c r="E83" s="200"/>
      <c r="F83" s="200"/>
      <c r="G83" s="200"/>
      <c r="H83" s="200"/>
      <c r="I83" s="313"/>
      <c r="J83" s="313"/>
      <c r="K83" s="200"/>
      <c r="L83" s="205"/>
      <c r="M83" s="206"/>
      <c r="N83" s="195"/>
      <c r="O83" s="182"/>
      <c r="P83" s="164"/>
      <c r="Q83" s="182"/>
      <c r="R83" s="182"/>
      <c r="S83" s="183"/>
      <c r="T83" s="66" t="s">
        <v>60</v>
      </c>
      <c r="U83" s="59" t="s">
        <v>538</v>
      </c>
      <c r="V83" s="61" t="s">
        <v>35</v>
      </c>
      <c r="W83" s="61" t="s">
        <v>53</v>
      </c>
      <c r="X83" s="61" t="s">
        <v>54</v>
      </c>
      <c r="Y83" s="63" t="str">
        <f t="shared" si="35"/>
        <v>PreventivoManual</v>
      </c>
      <c r="Z83" s="64">
        <f t="shared" si="36"/>
        <v>0.4</v>
      </c>
      <c r="AA83" s="65" t="s">
        <v>55</v>
      </c>
      <c r="AB83" s="65" t="s">
        <v>56</v>
      </c>
      <c r="AC83" s="65" t="s">
        <v>57</v>
      </c>
      <c r="AD83" s="184"/>
      <c r="AE83" s="65" t="s">
        <v>10</v>
      </c>
      <c r="AF83" s="64">
        <f>AF82-AI82</f>
        <v>0.24</v>
      </c>
      <c r="AG83" s="65" t="s">
        <v>60</v>
      </c>
      <c r="AH83" s="64">
        <f t="shared" si="37"/>
        <v>0.4</v>
      </c>
      <c r="AI83" s="64">
        <f t="shared" si="38"/>
        <v>9.6000000000000002E-2</v>
      </c>
      <c r="AJ83" s="185"/>
      <c r="AK83" s="186"/>
      <c r="AL83" s="187"/>
      <c r="AM83" s="185"/>
      <c r="AN83" s="187"/>
      <c r="AO83" s="188"/>
      <c r="AP83" s="189"/>
      <c r="AQ83" s="190"/>
      <c r="AR83" s="163"/>
      <c r="AS83" s="108" t="s">
        <v>1094</v>
      </c>
      <c r="AT83" s="110" t="s">
        <v>769</v>
      </c>
      <c r="AU83" s="77" t="s">
        <v>770</v>
      </c>
      <c r="AV83" s="110" t="s">
        <v>766</v>
      </c>
      <c r="AW83" s="80"/>
      <c r="AX83" s="78">
        <v>46023</v>
      </c>
      <c r="AY83" s="78">
        <v>46387</v>
      </c>
      <c r="AZ83" s="79" t="s">
        <v>290</v>
      </c>
      <c r="BA83" s="133"/>
      <c r="BB83" s="131"/>
    </row>
    <row r="84" spans="1:54" ht="42.75" x14ac:dyDescent="0.25">
      <c r="A84" s="223">
        <f t="shared" ref="A84" si="44">A82+1</f>
        <v>39</v>
      </c>
      <c r="B84" s="200" t="s">
        <v>72</v>
      </c>
      <c r="C84" s="293" t="s">
        <v>145</v>
      </c>
      <c r="D84" s="200" t="s">
        <v>199</v>
      </c>
      <c r="E84" s="200" t="s">
        <v>149</v>
      </c>
      <c r="F84" s="200" t="s">
        <v>120</v>
      </c>
      <c r="G84" s="200" t="s">
        <v>254</v>
      </c>
      <c r="H84" s="200" t="s">
        <v>262</v>
      </c>
      <c r="I84" s="313" t="s">
        <v>387</v>
      </c>
      <c r="J84" s="313" t="s">
        <v>388</v>
      </c>
      <c r="K84" s="200" t="s">
        <v>161</v>
      </c>
      <c r="L84" s="204" t="s">
        <v>265</v>
      </c>
      <c r="M84" s="206" t="s">
        <v>171</v>
      </c>
      <c r="N84" s="195" t="str">
        <f>IF(M84="Máximo_2_Veces_por_Año",$I$468,IF(M84="3_a_24_veces_por_año",$I$469,IF(M84="24_a_500_veces_por_año",$I$470,IF(M84="500_a_5000_veces_por_año",$I$471,IF(M84="mas_de_5000_Veces_por_año",$I$472)))))</f>
        <v>Media</v>
      </c>
      <c r="O84" s="182">
        <f>IF(N84="Muy Baja",$J$468,IF(N84="Baja",$J$469,IF(N84="Media",$J$470,IF(N84="Alta",$J$471,IF(N84="Muy Alta",$J$472)))))</f>
        <v>0.6</v>
      </c>
      <c r="P84" s="164" t="s">
        <v>131</v>
      </c>
      <c r="Q84" s="182">
        <f>IF(P84="Leve",$I$476,IF(P84="Menor",$I$477,IF(P84="Moderado",$I$478,IF(P84="Mayor",$I$479,IF(P84="Catastrófico",$I$480)))))</f>
        <v>1</v>
      </c>
      <c r="R84" s="182" t="str">
        <f>N84&amp;P84</f>
        <v>MediaCatastrófico</v>
      </c>
      <c r="S84" s="183" t="str">
        <f>IF(R84="Muy AltaLeve","Alto",IF(R84="AltaLeve","Moderado",IF(R84="MediaLeve","Moderado",IF(R84="BajaLeve","Bajo",IF(R84="Muy BajaLeve","Bajo",IF(R84="Muy AltaMenor","Alto",IF(R84="AltaMenor","Moderado",IF(R84="MediaMenor","Moderado",IF(R84="BajaMenor","Moderado",IF(R84="Muy BajaMenor","Bajo",IF(R84="Muy AltaModerado","Alto",IF(R84="AltaModerado","Alto",IF(R84="MediaModerado","Moderado",IF(R84="BajaModerado","Moderado",IF(R84="Muy BajaModerado","Moderado",IF(R84="Muy AltaMayor","Alto",IF(R84="AltaMayor","Alto",IF(R84="MediaMayor","Alto",IF(R84="BajaMayor","Alto",IF(R84="Muy BajaMayor","Alto",IF(R84="Muy AltaCatastrófico","Extremo",IF(R84="AltaCatastrófico","Extremo",IF(R84="MediaCatastrófico","Extremo",IF(R84="BajaCatastrófico","Extremo",IF(R84="Muy BajaCatastrófico","Extremo")))))))))))))))))))))))))</f>
        <v>Extremo</v>
      </c>
      <c r="T84" s="66" t="s">
        <v>52</v>
      </c>
      <c r="U84" s="59" t="s">
        <v>539</v>
      </c>
      <c r="V84" s="67" t="s">
        <v>35</v>
      </c>
      <c r="W84" s="65" t="s">
        <v>53</v>
      </c>
      <c r="X84" s="65" t="s">
        <v>54</v>
      </c>
      <c r="Y84" s="63" t="str">
        <f t="shared" si="35"/>
        <v>PreventivoManual</v>
      </c>
      <c r="Z84" s="64">
        <f t="shared" si="36"/>
        <v>0.4</v>
      </c>
      <c r="AA84" s="65" t="s">
        <v>55</v>
      </c>
      <c r="AB84" s="65" t="s">
        <v>56</v>
      </c>
      <c r="AC84" s="65" t="s">
        <v>57</v>
      </c>
      <c r="AD84" s="184" t="str">
        <f>J84</f>
        <v xml:space="preserve">Posibilidad de afectación reputacional por investigaciones administrativas, fiscales y judiciales, así como requerimientos por caducidad de la tecnología biomédica  </v>
      </c>
      <c r="AE84" s="65" t="s">
        <v>10</v>
      </c>
      <c r="AF84" s="64">
        <f>O84</f>
        <v>0.6</v>
      </c>
      <c r="AG84" s="65" t="s">
        <v>52</v>
      </c>
      <c r="AH84" s="64">
        <f t="shared" si="37"/>
        <v>0.4</v>
      </c>
      <c r="AI84" s="64">
        <f t="shared" si="38"/>
        <v>0.24</v>
      </c>
      <c r="AJ84" s="185">
        <f>AF85-AI85</f>
        <v>0.216</v>
      </c>
      <c r="AK84" s="186">
        <f>Q84</f>
        <v>1</v>
      </c>
      <c r="AL84" s="187" t="str">
        <f>IF(AJ84&lt;=0.2,"Muy Baja",IF((AJ84&gt;0.2)*AND(AJ84&lt;=0.4),"Baja",IF((AJ84&gt;0.4)*AND(AJ84&lt;=0.6),"Media",IF((AJ84&gt;0.6)*AND(AJ84&lt;=0.8),"Alta",IF((AJ84&gt;0.8)*AND(AJ84&lt;=1),"Muy Alta",0)))))</f>
        <v>Baja</v>
      </c>
      <c r="AM84" s="185">
        <f>AJ84</f>
        <v>0.216</v>
      </c>
      <c r="AN84" s="187" t="str">
        <f>IF(AK84&lt;=0.2,"Leve",IF((AK84&gt;0.2)*AND(AK84&lt;=0.4),"Menor",IF((AK84&gt;0.4)*AND(AK84&lt;=0.6),"Moderado",IF((AK84&gt;0.6)*AND(AK84&lt;=0.8),"Mayor",IF((AK84&gt;0.8)*AND(AK84&lt;=1),"Catastrófico",0)))))</f>
        <v>Catastrófico</v>
      </c>
      <c r="AO84" s="188">
        <f>AK84</f>
        <v>1</v>
      </c>
      <c r="AP84" s="189" t="str">
        <f>AL84&amp;AN84</f>
        <v>BajaCatastrófico</v>
      </c>
      <c r="AQ84" s="183" t="str">
        <f>IF(AP84="Muy AltaLeve","Alto",IF(AP84="AltaLeve","Moderado",IF(AP84="MediaLeve","Moderado",IF(AP84="BajaLeve","Bajo",IF(AP84="Muy BajaLeve","Bajo",IF(AP84="Muy AltaMenor","Alto",IF(AP84="AltaMenor","Moderado",IF(AP84="MediaMenor","Moderado",IF(AP84="BajaMenor","Moderado",IF(AP84="Muy BajaMenor","Bajo",IF(AP84="Muy AltaModerado","Alto",IF(AP84="AltaModerado","Alto",IF(AP84="MediaModerado","Moderado",IF(AP84="BajaModerado","Moderado",IF(AP84="Muy BajaModerado","Moderado",IF(AP84="Muy AltaMayor","Alto",IF(AP84="AltaMayor","Alto",IF(AP84="MediaMayor","Alto",IF(AP84="BajaMayor","Alto",IF(AP84="Muy BajaMayor","Alto",IF(AP84="Muy AltaCatastrófico","Extremo",IF(AP84="AltaCatastrófico","Extremo",IF(AP84="MediaCatastrófico","Extremo",IF(AP84="BajaCatastrófico","Extremo",IF(AP84="Muy BajaCatastrófico","Extremo")))))))))))))))))))))))))</f>
        <v>Extremo</v>
      </c>
      <c r="AR84" s="163" t="s">
        <v>59</v>
      </c>
      <c r="AS84" s="175" t="s">
        <v>659</v>
      </c>
      <c r="AT84" s="175" t="s">
        <v>760</v>
      </c>
      <c r="AU84" s="175" t="s">
        <v>774</v>
      </c>
      <c r="AV84" s="165" t="s">
        <v>775</v>
      </c>
      <c r="AW84" s="80"/>
      <c r="AX84" s="171">
        <v>46023</v>
      </c>
      <c r="AY84" s="171">
        <v>46387</v>
      </c>
      <c r="AZ84" s="212" t="s">
        <v>289</v>
      </c>
      <c r="BA84" s="317"/>
      <c r="BB84" s="164"/>
    </row>
    <row r="85" spans="1:54" ht="42.75" x14ac:dyDescent="0.25">
      <c r="A85" s="223"/>
      <c r="B85" s="200"/>
      <c r="C85" s="293"/>
      <c r="D85" s="200"/>
      <c r="E85" s="200"/>
      <c r="F85" s="200"/>
      <c r="G85" s="200"/>
      <c r="H85" s="200"/>
      <c r="I85" s="313"/>
      <c r="J85" s="313"/>
      <c r="K85" s="200"/>
      <c r="L85" s="205"/>
      <c r="M85" s="206"/>
      <c r="N85" s="195"/>
      <c r="O85" s="182"/>
      <c r="P85" s="164"/>
      <c r="Q85" s="182"/>
      <c r="R85" s="182"/>
      <c r="S85" s="183"/>
      <c r="T85" s="66" t="s">
        <v>60</v>
      </c>
      <c r="U85" s="59" t="s">
        <v>540</v>
      </c>
      <c r="V85" s="67" t="s">
        <v>35</v>
      </c>
      <c r="W85" s="65" t="s">
        <v>53</v>
      </c>
      <c r="X85" s="65" t="s">
        <v>54</v>
      </c>
      <c r="Y85" s="63" t="str">
        <f t="shared" si="35"/>
        <v>PreventivoManual</v>
      </c>
      <c r="Z85" s="64">
        <f t="shared" si="36"/>
        <v>0.4</v>
      </c>
      <c r="AA85" s="65" t="s">
        <v>55</v>
      </c>
      <c r="AB85" s="65" t="s">
        <v>56</v>
      </c>
      <c r="AC85" s="65" t="s">
        <v>57</v>
      </c>
      <c r="AD85" s="184"/>
      <c r="AE85" s="65" t="s">
        <v>10</v>
      </c>
      <c r="AF85" s="64">
        <f>AF84-AI84</f>
        <v>0.36</v>
      </c>
      <c r="AG85" s="65" t="s">
        <v>60</v>
      </c>
      <c r="AH85" s="64">
        <f t="shared" si="37"/>
        <v>0.4</v>
      </c>
      <c r="AI85" s="64">
        <f t="shared" si="38"/>
        <v>0.14399999999999999</v>
      </c>
      <c r="AJ85" s="185"/>
      <c r="AK85" s="186"/>
      <c r="AL85" s="187"/>
      <c r="AM85" s="185"/>
      <c r="AN85" s="187"/>
      <c r="AO85" s="188"/>
      <c r="AP85" s="189"/>
      <c r="AQ85" s="190"/>
      <c r="AR85" s="163"/>
      <c r="AS85" s="175"/>
      <c r="AT85" s="175"/>
      <c r="AU85" s="175"/>
      <c r="AV85" s="165"/>
      <c r="AW85" s="80"/>
      <c r="AX85" s="171"/>
      <c r="AY85" s="171"/>
      <c r="AZ85" s="212"/>
      <c r="BA85" s="317"/>
      <c r="BB85" s="164"/>
    </row>
    <row r="86" spans="1:54" ht="42.75" x14ac:dyDescent="0.25">
      <c r="A86" s="223">
        <f t="shared" ref="A86" si="45">A84+1</f>
        <v>40</v>
      </c>
      <c r="B86" s="200" t="s">
        <v>72</v>
      </c>
      <c r="C86" s="293" t="s">
        <v>145</v>
      </c>
      <c r="D86" s="200" t="s">
        <v>203</v>
      </c>
      <c r="E86" s="200" t="s">
        <v>149</v>
      </c>
      <c r="F86" s="200" t="s">
        <v>120</v>
      </c>
      <c r="G86" s="200" t="s">
        <v>112</v>
      </c>
      <c r="H86" s="200" t="s">
        <v>262</v>
      </c>
      <c r="I86" s="313" t="s">
        <v>389</v>
      </c>
      <c r="J86" s="313" t="s">
        <v>390</v>
      </c>
      <c r="K86" s="200" t="s">
        <v>172</v>
      </c>
      <c r="L86" s="204" t="s">
        <v>265</v>
      </c>
      <c r="M86" s="206" t="s">
        <v>180</v>
      </c>
      <c r="N86" s="195" t="str">
        <f>IF(M86="Máximo_2_Veces_por_Año",$I$468,IF(M86="3_a_24_veces_por_año",$I$469,IF(M86="24_a_500_veces_por_año",$I$470,IF(M86="500_a_5000_veces_por_año",$I$471,IF(M86="mas_de_5000_Veces_por_año",$I$472)))))</f>
        <v>Muy Alta</v>
      </c>
      <c r="O86" s="182">
        <f>IF(N86="Muy Baja",$J$468,IF(N86="Baja",$J$469,IF(N86="Media",$J$470,IF(N86="Alta",$J$471,IF(N86="Muy Alta",$J$472)))))</f>
        <v>1</v>
      </c>
      <c r="P86" s="164" t="s">
        <v>62</v>
      </c>
      <c r="Q86" s="182">
        <f>IF(P86="Leve",$I$476,IF(P86="Menor",$I$477,IF(P86="Moderado",$I$478,IF(P86="Mayor",$I$479,IF(P86="Catastrófico",$I$480)))))</f>
        <v>0.8</v>
      </c>
      <c r="R86" s="182" t="str">
        <f>N86&amp;P86</f>
        <v>Muy AltaMayor</v>
      </c>
      <c r="S86" s="183" t="str">
        <f>IF(R86="Muy AltaLeve","Alto",IF(R86="AltaLeve","Moderado",IF(R86="MediaLeve","Moderado",IF(R86="BajaLeve","Bajo",IF(R86="Muy BajaLeve","Bajo",IF(R86="Muy AltaMenor","Alto",IF(R86="AltaMenor","Moderado",IF(R86="MediaMenor","Moderado",IF(R86="BajaMenor","Moderado",IF(R86="Muy BajaMenor","Bajo",IF(R86="Muy AltaModerado","Alto",IF(R86="AltaModerado","Alto",IF(R86="MediaModerado","Moderado",IF(R86="BajaModerado","Moderado",IF(R86="Muy BajaModerado","Moderado",IF(R86="Muy AltaMayor","Alto",IF(R86="AltaMayor","Alto",IF(R86="MediaMayor","Alto",IF(R86="BajaMayor","Alto",IF(R86="Muy BajaMayor","Alto",IF(R86="Muy AltaCatastrófico","Extremo",IF(R86="AltaCatastrófico","Extremo",IF(R86="MediaCatastrófico","Extremo",IF(R86="BajaCatastrófico","Extremo",IF(R86="Muy BajaCatastrófico","Extremo")))))))))))))))))))))))))</f>
        <v>Alto</v>
      </c>
      <c r="T86" s="66" t="s">
        <v>52</v>
      </c>
      <c r="U86" s="59" t="s">
        <v>541</v>
      </c>
      <c r="V86" s="67" t="s">
        <v>35</v>
      </c>
      <c r="W86" s="65" t="s">
        <v>53</v>
      </c>
      <c r="X86" s="65" t="s">
        <v>54</v>
      </c>
      <c r="Y86" s="63" t="str">
        <f t="shared" si="35"/>
        <v>PreventivoManual</v>
      </c>
      <c r="Z86" s="64">
        <f t="shared" si="36"/>
        <v>0.4</v>
      </c>
      <c r="AA86" s="65" t="s">
        <v>55</v>
      </c>
      <c r="AB86" s="65" t="s">
        <v>56</v>
      </c>
      <c r="AC86" s="65" t="s">
        <v>57</v>
      </c>
      <c r="AD86" s="184" t="str">
        <f>J86</f>
        <v>Posibilidad de uso indebido de insumos y reactivos en la toma de muestras por parte del servicio de laboratorio clínico</v>
      </c>
      <c r="AE86" s="65" t="s">
        <v>10</v>
      </c>
      <c r="AF86" s="64">
        <f>O86</f>
        <v>1</v>
      </c>
      <c r="AG86" s="65" t="s">
        <v>52</v>
      </c>
      <c r="AH86" s="64">
        <f t="shared" si="37"/>
        <v>0.4</v>
      </c>
      <c r="AI86" s="64">
        <f t="shared" si="38"/>
        <v>0.4</v>
      </c>
      <c r="AJ86" s="185">
        <f>AF87-AI87</f>
        <v>0.36</v>
      </c>
      <c r="AK86" s="186">
        <f>Q86</f>
        <v>0.8</v>
      </c>
      <c r="AL86" s="187" t="str">
        <f>IF(AJ86&lt;=0.2,"Muy Baja",IF((AJ86&gt;0.2)*AND(AJ86&lt;=0.4),"Baja",IF((AJ86&gt;0.4)*AND(AJ86&lt;=0.6),"Media",IF((AJ86&gt;0.6)*AND(AJ86&lt;=0.8),"Alta",IF((AJ86&gt;0.8)*AND(AJ86&lt;=1),"Muy Alta",0)))))</f>
        <v>Baja</v>
      </c>
      <c r="AM86" s="185">
        <f>AJ86</f>
        <v>0.36</v>
      </c>
      <c r="AN86" s="187" t="str">
        <f>IF(AK86&lt;=0.2,"Leve",IF((AK86&gt;0.2)*AND(AK86&lt;=0.4),"Menor",IF((AK86&gt;0.4)*AND(AK86&lt;=0.6),"Moderado",IF((AK86&gt;0.6)*AND(AK86&lt;=0.8),"Mayor",IF((AK86&gt;0.8)*AND(AK86&lt;=1),"Catastrófico",0)))))</f>
        <v>Mayor</v>
      </c>
      <c r="AO86" s="188">
        <f>AK86</f>
        <v>0.8</v>
      </c>
      <c r="AP86" s="189" t="str">
        <f>AL86&amp;AN86</f>
        <v>BajaMayor</v>
      </c>
      <c r="AQ86" s="183" t="str">
        <f>IF(AP86="Muy AltaLeve","Alto",IF(AP86="AltaLeve","Moderado",IF(AP86="MediaLeve","Moderado",IF(AP86="BajaLeve","Bajo",IF(AP86="Muy BajaLeve","Bajo",IF(AP86="Muy AltaMenor","Alto",IF(AP86="AltaMenor","Moderado",IF(AP86="MediaMenor","Moderado",IF(AP86="BajaMenor","Moderado",IF(AP86="Muy BajaMenor","Bajo",IF(AP86="Muy AltaModerado","Alto",IF(AP86="AltaModerado","Alto",IF(AP86="MediaModerado","Moderado",IF(AP86="BajaModerado","Moderado",IF(AP86="Muy BajaModerado","Moderado",IF(AP86="Muy AltaMayor","Alto",IF(AP86="AltaMayor","Alto",IF(AP86="MediaMayor","Alto",IF(AP86="BajaMayor","Alto",IF(AP86="Muy BajaMayor","Alto",IF(AP86="Muy AltaCatastrófico","Extremo",IF(AP86="AltaCatastrófico","Extremo",IF(AP86="MediaCatastrófico","Extremo",IF(AP86="BajaCatastrófico","Extremo",IF(AP86="Muy BajaCatastrófico","Extremo")))))))))))))))))))))))))</f>
        <v>Alto</v>
      </c>
      <c r="AR86" s="163" t="s">
        <v>59</v>
      </c>
      <c r="AS86" s="175" t="s">
        <v>660</v>
      </c>
      <c r="AT86" s="175" t="s">
        <v>760</v>
      </c>
      <c r="AU86" s="175" t="s">
        <v>774</v>
      </c>
      <c r="AV86" s="165" t="s">
        <v>776</v>
      </c>
      <c r="AW86" s="80"/>
      <c r="AX86" s="171">
        <v>46023</v>
      </c>
      <c r="AY86" s="171">
        <v>46387</v>
      </c>
      <c r="AZ86" s="212" t="s">
        <v>291</v>
      </c>
      <c r="BA86" s="317"/>
      <c r="BB86" s="164"/>
    </row>
    <row r="87" spans="1:54" ht="42.75" x14ac:dyDescent="0.25">
      <c r="A87" s="223"/>
      <c r="B87" s="200"/>
      <c r="C87" s="293"/>
      <c r="D87" s="200"/>
      <c r="E87" s="200"/>
      <c r="F87" s="200"/>
      <c r="G87" s="200"/>
      <c r="H87" s="200"/>
      <c r="I87" s="313"/>
      <c r="J87" s="313"/>
      <c r="K87" s="200"/>
      <c r="L87" s="205"/>
      <c r="M87" s="206"/>
      <c r="N87" s="195"/>
      <c r="O87" s="182"/>
      <c r="P87" s="164"/>
      <c r="Q87" s="182"/>
      <c r="R87" s="182"/>
      <c r="S87" s="183"/>
      <c r="T87" s="66" t="s">
        <v>60</v>
      </c>
      <c r="U87" s="59" t="s">
        <v>542</v>
      </c>
      <c r="V87" s="67" t="s">
        <v>35</v>
      </c>
      <c r="W87" s="65" t="s">
        <v>53</v>
      </c>
      <c r="X87" s="65" t="s">
        <v>54</v>
      </c>
      <c r="Y87" s="63" t="str">
        <f t="shared" si="35"/>
        <v>PreventivoManual</v>
      </c>
      <c r="Z87" s="64">
        <f t="shared" si="36"/>
        <v>0.4</v>
      </c>
      <c r="AA87" s="65" t="s">
        <v>55</v>
      </c>
      <c r="AB87" s="65" t="s">
        <v>56</v>
      </c>
      <c r="AC87" s="65" t="s">
        <v>57</v>
      </c>
      <c r="AD87" s="184"/>
      <c r="AE87" s="65" t="s">
        <v>10</v>
      </c>
      <c r="AF87" s="64">
        <f>AF86-AI86</f>
        <v>0.6</v>
      </c>
      <c r="AG87" s="65" t="s">
        <v>60</v>
      </c>
      <c r="AH87" s="64">
        <f t="shared" si="37"/>
        <v>0.4</v>
      </c>
      <c r="AI87" s="64">
        <f t="shared" si="38"/>
        <v>0.24</v>
      </c>
      <c r="AJ87" s="185"/>
      <c r="AK87" s="186"/>
      <c r="AL87" s="187"/>
      <c r="AM87" s="185"/>
      <c r="AN87" s="187"/>
      <c r="AO87" s="188"/>
      <c r="AP87" s="189"/>
      <c r="AQ87" s="190"/>
      <c r="AR87" s="163"/>
      <c r="AS87" s="175"/>
      <c r="AT87" s="175"/>
      <c r="AU87" s="175"/>
      <c r="AV87" s="165"/>
      <c r="AW87" s="80"/>
      <c r="AX87" s="171"/>
      <c r="AY87" s="171"/>
      <c r="AZ87" s="212"/>
      <c r="BA87" s="317"/>
      <c r="BB87" s="164"/>
    </row>
    <row r="88" spans="1:54" ht="128.25" x14ac:dyDescent="0.25">
      <c r="A88" s="223">
        <f t="shared" ref="A88" si="46">A86+1</f>
        <v>41</v>
      </c>
      <c r="B88" s="200" t="s">
        <v>72</v>
      </c>
      <c r="C88" s="293" t="s">
        <v>143</v>
      </c>
      <c r="D88" s="200" t="s">
        <v>191</v>
      </c>
      <c r="E88" s="200" t="s">
        <v>149</v>
      </c>
      <c r="F88" s="200" t="s">
        <v>120</v>
      </c>
      <c r="G88" s="200" t="s">
        <v>254</v>
      </c>
      <c r="H88" s="200" t="s">
        <v>262</v>
      </c>
      <c r="I88" s="313" t="s">
        <v>391</v>
      </c>
      <c r="J88" s="313" t="s">
        <v>392</v>
      </c>
      <c r="K88" s="200" t="s">
        <v>172</v>
      </c>
      <c r="L88" s="204" t="s">
        <v>272</v>
      </c>
      <c r="M88" s="206" t="s">
        <v>180</v>
      </c>
      <c r="N88" s="195" t="str">
        <f>IF(M88="Máximo_2_Veces_por_Año",$I$468,IF(M88="3_a_24_veces_por_año",$I$469,IF(M88="24_a_500_veces_por_año",$I$470,IF(M88="500_a_5000_veces_por_año",$I$471,IF(M88="mas_de_5000_Veces_por_año",$I$472)))))</f>
        <v>Muy Alta</v>
      </c>
      <c r="O88" s="182">
        <f>IF(N88="Muy Baja",$J$468,IF(N88="Baja",$J$469,IF(N88="Media",$J$470,IF(N88="Alta",$J$471,IF(N88="Muy Alta",$J$472)))))</f>
        <v>1</v>
      </c>
      <c r="P88" s="164" t="s">
        <v>131</v>
      </c>
      <c r="Q88" s="182">
        <f>IF(P88="Leve",$I$476,IF(P88="Menor",$I$477,IF(P88="Moderado",$I$478,IF(P88="Mayor",$I$479,IF(P88="Catastrófico",$I$480)))))</f>
        <v>1</v>
      </c>
      <c r="R88" s="182" t="str">
        <f>N88&amp;P88</f>
        <v>Muy AltaCatastrófico</v>
      </c>
      <c r="S88" s="183" t="str">
        <f>IF(R88="Muy AltaLeve","Alto",IF(R88="AltaLeve","Moderado",IF(R88="MediaLeve","Moderado",IF(R88="BajaLeve","Bajo",IF(R88="Muy BajaLeve","Bajo",IF(R88="Muy AltaMenor","Alto",IF(R88="AltaMenor","Moderado",IF(R88="MediaMenor","Moderado",IF(R88="BajaMenor","Moderado",IF(R88="Muy BajaMenor","Bajo",IF(R88="Muy AltaModerado","Alto",IF(R88="AltaModerado","Alto",IF(R88="MediaModerado","Moderado",IF(R88="BajaModerado","Moderado",IF(R88="Muy BajaModerado","Moderado",IF(R88="Muy AltaMayor","Alto",IF(R88="AltaMayor","Alto",IF(R88="MediaMayor","Alto",IF(R88="BajaMayor","Alto",IF(R88="Muy BajaMayor","Alto",IF(R88="Muy AltaCatastrófico","Extremo",IF(R88="AltaCatastrófico","Extremo",IF(R88="MediaCatastrófico","Extremo",IF(R88="BajaCatastrófico","Extremo",IF(R88="Muy BajaCatastrófico","Extremo")))))))))))))))))))))))))</f>
        <v>Extremo</v>
      </c>
      <c r="T88" s="66" t="s">
        <v>52</v>
      </c>
      <c r="U88" s="59" t="s">
        <v>543</v>
      </c>
      <c r="V88" s="67" t="s">
        <v>35</v>
      </c>
      <c r="W88" s="65" t="s">
        <v>53</v>
      </c>
      <c r="X88" s="65" t="s">
        <v>54</v>
      </c>
      <c r="Y88" s="63" t="str">
        <f t="shared" si="35"/>
        <v>PreventivoManual</v>
      </c>
      <c r="Z88" s="64">
        <f t="shared" si="36"/>
        <v>0.4</v>
      </c>
      <c r="AA88" s="65" t="s">
        <v>55</v>
      </c>
      <c r="AB88" s="65" t="s">
        <v>56</v>
      </c>
      <c r="AC88" s="65" t="s">
        <v>57</v>
      </c>
      <c r="AD88" s="184" t="str">
        <f>J88</f>
        <v>Posibilidad de manipular, omitir, alterar o eliminar información de los registros clínicos en beneficio propio o de terceros.</v>
      </c>
      <c r="AE88" s="65" t="s">
        <v>10</v>
      </c>
      <c r="AF88" s="64">
        <f>O88</f>
        <v>1</v>
      </c>
      <c r="AG88" s="65" t="s">
        <v>52</v>
      </c>
      <c r="AH88" s="64">
        <f t="shared" si="37"/>
        <v>0.4</v>
      </c>
      <c r="AI88" s="64">
        <f t="shared" si="38"/>
        <v>0.4</v>
      </c>
      <c r="AJ88" s="185">
        <f>AF89-AI89</f>
        <v>0.36</v>
      </c>
      <c r="AK88" s="186">
        <f>Q88</f>
        <v>1</v>
      </c>
      <c r="AL88" s="187" t="str">
        <f>IF(AJ88&lt;=0.2,"Muy Baja",IF((AJ88&gt;0.2)*AND(AJ88&lt;=0.4),"Baja",IF((AJ88&gt;0.4)*AND(AJ88&lt;=0.6),"Media",IF((AJ88&gt;0.6)*AND(AJ88&lt;=0.8),"Alta",IF((AJ88&gt;0.8)*AND(AJ88&lt;=1),"Muy Alta",0)))))</f>
        <v>Baja</v>
      </c>
      <c r="AM88" s="185">
        <f>AJ88</f>
        <v>0.36</v>
      </c>
      <c r="AN88" s="187" t="str">
        <f>IF(AK88&lt;=0.2,"Leve",IF((AK88&gt;0.2)*AND(AK88&lt;=0.4),"Menor",IF((AK88&gt;0.4)*AND(AK88&lt;=0.6),"Moderado",IF((AK88&gt;0.6)*AND(AK88&lt;=0.8),"Mayor",IF((AK88&gt;0.8)*AND(AK88&lt;=1),"Catastrófico",0)))))</f>
        <v>Catastrófico</v>
      </c>
      <c r="AO88" s="188">
        <f>AK88</f>
        <v>1</v>
      </c>
      <c r="AP88" s="189" t="str">
        <f>AL88&amp;AN88</f>
        <v>BajaCatastrófico</v>
      </c>
      <c r="AQ88" s="183" t="str">
        <f>IF(AP88="Muy AltaLeve","Alto",IF(AP88="AltaLeve","Moderado",IF(AP88="MediaLeve","Moderado",IF(AP88="BajaLeve","Bajo",IF(AP88="Muy BajaLeve","Bajo",IF(AP88="Muy AltaMenor","Alto",IF(AP88="AltaMenor","Moderado",IF(AP88="MediaMenor","Moderado",IF(AP88="BajaMenor","Moderado",IF(AP88="Muy BajaMenor","Bajo",IF(AP88="Muy AltaModerado","Alto",IF(AP88="AltaModerado","Alto",IF(AP88="MediaModerado","Moderado",IF(AP88="BajaModerado","Moderado",IF(AP88="Muy BajaModerado","Moderado",IF(AP88="Muy AltaMayor","Alto",IF(AP88="AltaMayor","Alto",IF(AP88="MediaMayor","Alto",IF(AP88="BajaMayor","Alto",IF(AP88="Muy BajaMayor","Alto",IF(AP88="Muy AltaCatastrófico","Extremo",IF(AP88="AltaCatastrófico","Extremo",IF(AP88="MediaCatastrófico","Extremo",IF(AP88="BajaCatastrófico","Extremo",IF(AP88="Muy BajaCatastrófico","Extremo")))))))))))))))))))))))))</f>
        <v>Extremo</v>
      </c>
      <c r="AR88" s="163" t="s">
        <v>59</v>
      </c>
      <c r="AS88" s="90" t="s">
        <v>661</v>
      </c>
      <c r="AT88" s="110" t="s">
        <v>760</v>
      </c>
      <c r="AU88" s="77" t="s">
        <v>777</v>
      </c>
      <c r="AV88" s="110" t="s">
        <v>778</v>
      </c>
      <c r="AW88" s="80"/>
      <c r="AX88" s="78">
        <v>46023</v>
      </c>
      <c r="AY88" s="78">
        <v>46387</v>
      </c>
      <c r="AZ88" s="79" t="s">
        <v>289</v>
      </c>
      <c r="BA88" s="133"/>
      <c r="BB88" s="131"/>
    </row>
    <row r="89" spans="1:54" ht="128.25" x14ac:dyDescent="0.25">
      <c r="A89" s="223"/>
      <c r="B89" s="200"/>
      <c r="C89" s="293"/>
      <c r="D89" s="200"/>
      <c r="E89" s="200"/>
      <c r="F89" s="200"/>
      <c r="G89" s="200"/>
      <c r="H89" s="200"/>
      <c r="I89" s="313"/>
      <c r="J89" s="313"/>
      <c r="K89" s="200"/>
      <c r="L89" s="205"/>
      <c r="M89" s="206"/>
      <c r="N89" s="195"/>
      <c r="O89" s="182"/>
      <c r="P89" s="164"/>
      <c r="Q89" s="182"/>
      <c r="R89" s="182"/>
      <c r="S89" s="183"/>
      <c r="T89" s="66" t="s">
        <v>60</v>
      </c>
      <c r="U89" s="59" t="s">
        <v>544</v>
      </c>
      <c r="V89" s="67" t="s">
        <v>35</v>
      </c>
      <c r="W89" s="65" t="s">
        <v>53</v>
      </c>
      <c r="X89" s="65" t="s">
        <v>54</v>
      </c>
      <c r="Y89" s="63" t="str">
        <f t="shared" si="35"/>
        <v>PreventivoManual</v>
      </c>
      <c r="Z89" s="64">
        <f t="shared" si="36"/>
        <v>0.4</v>
      </c>
      <c r="AA89" s="65" t="s">
        <v>55</v>
      </c>
      <c r="AB89" s="65" t="s">
        <v>56</v>
      </c>
      <c r="AC89" s="65" t="s">
        <v>57</v>
      </c>
      <c r="AD89" s="184"/>
      <c r="AE89" s="65" t="s">
        <v>10</v>
      </c>
      <c r="AF89" s="64">
        <f>AF88-AI88</f>
        <v>0.6</v>
      </c>
      <c r="AG89" s="65" t="s">
        <v>60</v>
      </c>
      <c r="AH89" s="64">
        <f t="shared" si="37"/>
        <v>0.4</v>
      </c>
      <c r="AI89" s="64">
        <f t="shared" si="38"/>
        <v>0.24</v>
      </c>
      <c r="AJ89" s="185"/>
      <c r="AK89" s="186"/>
      <c r="AL89" s="187"/>
      <c r="AM89" s="185"/>
      <c r="AN89" s="187"/>
      <c r="AO89" s="188"/>
      <c r="AP89" s="189"/>
      <c r="AQ89" s="190"/>
      <c r="AR89" s="163"/>
      <c r="AS89" s="90" t="s">
        <v>662</v>
      </c>
      <c r="AT89" s="110" t="s">
        <v>760</v>
      </c>
      <c r="AU89" s="77" t="s">
        <v>779</v>
      </c>
      <c r="AV89" s="110" t="s">
        <v>778</v>
      </c>
      <c r="AW89" s="80"/>
      <c r="AX89" s="78">
        <v>46023</v>
      </c>
      <c r="AY89" s="78">
        <v>46387</v>
      </c>
      <c r="AZ89" s="79" t="s">
        <v>289</v>
      </c>
      <c r="BA89" s="133"/>
      <c r="BB89" s="131"/>
    </row>
    <row r="90" spans="1:54" ht="71.25" x14ac:dyDescent="0.25">
      <c r="A90" s="223">
        <f t="shared" ref="A90" si="47">A88+1</f>
        <v>42</v>
      </c>
      <c r="B90" s="200" t="s">
        <v>72</v>
      </c>
      <c r="C90" s="293" t="s">
        <v>144</v>
      </c>
      <c r="D90" s="200" t="s">
        <v>73</v>
      </c>
      <c r="E90" s="200" t="s">
        <v>149</v>
      </c>
      <c r="F90" s="200" t="s">
        <v>120</v>
      </c>
      <c r="G90" s="200" t="s">
        <v>254</v>
      </c>
      <c r="H90" s="200" t="s">
        <v>262</v>
      </c>
      <c r="I90" s="313" t="s">
        <v>391</v>
      </c>
      <c r="J90" s="313" t="s">
        <v>393</v>
      </c>
      <c r="K90" s="200" t="s">
        <v>172</v>
      </c>
      <c r="L90" s="204" t="s">
        <v>272</v>
      </c>
      <c r="M90" s="206" t="s">
        <v>180</v>
      </c>
      <c r="N90" s="195" t="str">
        <f>IF(M90="Máximo_2_Veces_por_Año",$I$468,IF(M90="3_a_24_veces_por_año",$I$469,IF(M90="24_a_500_veces_por_año",$I$470,IF(M90="500_a_5000_veces_por_año",$I$471,IF(M90="mas_de_5000_Veces_por_año",$I$472)))))</f>
        <v>Muy Alta</v>
      </c>
      <c r="O90" s="182">
        <f>IF(N90="Muy Baja",$J$468,IF(N90="Baja",$J$469,IF(N90="Media",$J$470,IF(N90="Alta",$J$471,IF(N90="Muy Alta",$J$472)))))</f>
        <v>1</v>
      </c>
      <c r="P90" s="164" t="s">
        <v>62</v>
      </c>
      <c r="Q90" s="182">
        <f>IF(P90="Leve",$I$476,IF(P90="Menor",$I$477,IF(P90="Moderado",$I$478,IF(P90="Mayor",$I$479,IF(P90="Catastrófico",$I$480)))))</f>
        <v>0.8</v>
      </c>
      <c r="R90" s="182" t="str">
        <f>N90&amp;P90</f>
        <v>Muy AltaMayor</v>
      </c>
      <c r="S90" s="183" t="str">
        <f>IF(R90="Muy AltaLeve","Alto",IF(R90="AltaLeve","Moderado",IF(R90="MediaLeve","Moderado",IF(R90="BajaLeve","Bajo",IF(R90="Muy BajaLeve","Bajo",IF(R90="Muy AltaMenor","Alto",IF(R90="AltaMenor","Moderado",IF(R90="MediaMenor","Moderado",IF(R90="BajaMenor","Moderado",IF(R90="Muy BajaMenor","Bajo",IF(R90="Muy AltaModerado","Alto",IF(R90="AltaModerado","Alto",IF(R90="MediaModerado","Moderado",IF(R90="BajaModerado","Moderado",IF(R90="Muy BajaModerado","Moderado",IF(R90="Muy AltaMayor","Alto",IF(R90="AltaMayor","Alto",IF(R90="MediaMayor","Alto",IF(R90="BajaMayor","Alto",IF(R90="Muy BajaMayor","Alto",IF(R90="Muy AltaCatastrófico","Extremo",IF(R90="AltaCatastrófico","Extremo",IF(R90="MediaCatastrófico","Extremo",IF(R90="BajaCatastrófico","Extremo",IF(R90="Muy BajaCatastrófico","Extremo")))))))))))))))))))))))))</f>
        <v>Alto</v>
      </c>
      <c r="T90" s="66" t="s">
        <v>52</v>
      </c>
      <c r="U90" s="59" t="s">
        <v>545</v>
      </c>
      <c r="V90" s="67" t="s">
        <v>35</v>
      </c>
      <c r="W90" s="65" t="s">
        <v>53</v>
      </c>
      <c r="X90" s="65" t="s">
        <v>54</v>
      </c>
      <c r="Y90" s="63" t="str">
        <f t="shared" si="35"/>
        <v>PreventivoManual</v>
      </c>
      <c r="Z90" s="64">
        <f t="shared" si="36"/>
        <v>0.4</v>
      </c>
      <c r="AA90" s="65" t="s">
        <v>55</v>
      </c>
      <c r="AB90" s="65" t="s">
        <v>56</v>
      </c>
      <c r="AC90" s="65" t="s">
        <v>57</v>
      </c>
      <c r="AD90" s="184" t="str">
        <f>J90</f>
        <v>Posibilidad de Generar incapacidades o licencias medicas sin pertinencia o sin el cumplimiento de requisitos para su expedición que beneficien a terceros</v>
      </c>
      <c r="AE90" s="65" t="s">
        <v>10</v>
      </c>
      <c r="AF90" s="64">
        <f>O90</f>
        <v>1</v>
      </c>
      <c r="AG90" s="65" t="s">
        <v>52</v>
      </c>
      <c r="AH90" s="64">
        <f t="shared" si="37"/>
        <v>0.4</v>
      </c>
      <c r="AI90" s="64">
        <f t="shared" si="38"/>
        <v>0.4</v>
      </c>
      <c r="AJ90" s="185">
        <f>AF91-AI91</f>
        <v>0.36</v>
      </c>
      <c r="AK90" s="186">
        <f>Q90</f>
        <v>0.8</v>
      </c>
      <c r="AL90" s="187" t="str">
        <f>IF(AJ90&lt;=0.2,"Muy Baja",IF((AJ90&gt;0.2)*AND(AJ90&lt;=0.4),"Baja",IF((AJ90&gt;0.4)*AND(AJ90&lt;=0.6),"Media",IF((AJ90&gt;0.6)*AND(AJ90&lt;=0.8),"Alta",IF((AJ90&gt;0.8)*AND(AJ90&lt;=1),"Muy Alta",0)))))</f>
        <v>Baja</v>
      </c>
      <c r="AM90" s="185">
        <f>AJ90</f>
        <v>0.36</v>
      </c>
      <c r="AN90" s="187" t="str">
        <f>IF(AK90&lt;=0.2,"Leve",IF((AK90&gt;0.2)*AND(AK90&lt;=0.4),"Menor",IF((AK90&gt;0.4)*AND(AK90&lt;=0.6),"Moderado",IF((AK90&gt;0.6)*AND(AK90&lt;=0.8),"Mayor",IF((AK90&gt;0.8)*AND(AK90&lt;=1),"Catastrófico",0)))))</f>
        <v>Mayor</v>
      </c>
      <c r="AO90" s="188">
        <f>AK90</f>
        <v>0.8</v>
      </c>
      <c r="AP90" s="189" t="str">
        <f>AL90&amp;AN90</f>
        <v>BajaMayor</v>
      </c>
      <c r="AQ90" s="183" t="str">
        <f>IF(AP90="Muy AltaLeve","Alto",IF(AP90="AltaLeve","Moderado",IF(AP90="MediaLeve","Moderado",IF(AP90="BajaLeve","Bajo",IF(AP90="Muy BajaLeve","Bajo",IF(AP90="Muy AltaMenor","Alto",IF(AP90="AltaMenor","Moderado",IF(AP90="MediaMenor","Moderado",IF(AP90="BajaMenor","Moderado",IF(AP90="Muy BajaMenor","Bajo",IF(AP90="Muy AltaModerado","Alto",IF(AP90="AltaModerado","Alto",IF(AP90="MediaModerado","Moderado",IF(AP90="BajaModerado","Moderado",IF(AP90="Muy BajaModerado","Moderado",IF(AP90="Muy AltaMayor","Alto",IF(AP90="AltaMayor","Alto",IF(AP90="MediaMayor","Alto",IF(AP90="BajaMayor","Alto",IF(AP90="Muy BajaMayor","Alto",IF(AP90="Muy AltaCatastrófico","Extremo",IF(AP90="AltaCatastrófico","Extremo",IF(AP90="MediaCatastrófico","Extremo",IF(AP90="BajaCatastrófico","Extremo",IF(AP90="Muy BajaCatastrófico","Extremo")))))))))))))))))))))))))</f>
        <v>Alto</v>
      </c>
      <c r="AR90" s="163" t="s">
        <v>59</v>
      </c>
      <c r="AS90" s="90" t="s">
        <v>663</v>
      </c>
      <c r="AT90" s="110" t="s">
        <v>760</v>
      </c>
      <c r="AU90" s="77" t="s">
        <v>709</v>
      </c>
      <c r="AV90" s="110" t="s">
        <v>778</v>
      </c>
      <c r="AW90" s="80"/>
      <c r="AX90" s="78">
        <v>46023</v>
      </c>
      <c r="AY90" s="78">
        <v>46387</v>
      </c>
      <c r="AZ90" s="79" t="s">
        <v>289</v>
      </c>
      <c r="BA90" s="133"/>
      <c r="BB90" s="131"/>
    </row>
    <row r="91" spans="1:54" ht="99.75" x14ac:dyDescent="0.25">
      <c r="A91" s="223"/>
      <c r="B91" s="200"/>
      <c r="C91" s="293"/>
      <c r="D91" s="200"/>
      <c r="E91" s="200"/>
      <c r="F91" s="200"/>
      <c r="G91" s="200"/>
      <c r="H91" s="200"/>
      <c r="I91" s="313"/>
      <c r="J91" s="313"/>
      <c r="K91" s="200"/>
      <c r="L91" s="205"/>
      <c r="M91" s="206"/>
      <c r="N91" s="195"/>
      <c r="O91" s="182"/>
      <c r="P91" s="164"/>
      <c r="Q91" s="182"/>
      <c r="R91" s="182"/>
      <c r="S91" s="183"/>
      <c r="T91" s="66" t="s">
        <v>60</v>
      </c>
      <c r="U91" s="59" t="s">
        <v>546</v>
      </c>
      <c r="V91" s="67" t="s">
        <v>35</v>
      </c>
      <c r="W91" s="65" t="s">
        <v>53</v>
      </c>
      <c r="X91" s="65" t="s">
        <v>54</v>
      </c>
      <c r="Y91" s="63" t="str">
        <f t="shared" si="35"/>
        <v>PreventivoManual</v>
      </c>
      <c r="Z91" s="64">
        <f t="shared" si="36"/>
        <v>0.4</v>
      </c>
      <c r="AA91" s="65" t="s">
        <v>55</v>
      </c>
      <c r="AB91" s="65" t="s">
        <v>56</v>
      </c>
      <c r="AC91" s="65" t="s">
        <v>57</v>
      </c>
      <c r="AD91" s="184"/>
      <c r="AE91" s="65" t="s">
        <v>10</v>
      </c>
      <c r="AF91" s="64">
        <f>AF90-AI90</f>
        <v>0.6</v>
      </c>
      <c r="AG91" s="65" t="s">
        <v>60</v>
      </c>
      <c r="AH91" s="64">
        <f t="shared" si="37"/>
        <v>0.4</v>
      </c>
      <c r="AI91" s="64">
        <f t="shared" si="38"/>
        <v>0.24</v>
      </c>
      <c r="AJ91" s="185"/>
      <c r="AK91" s="186"/>
      <c r="AL91" s="187"/>
      <c r="AM91" s="185"/>
      <c r="AN91" s="187"/>
      <c r="AO91" s="188"/>
      <c r="AP91" s="189"/>
      <c r="AQ91" s="190"/>
      <c r="AR91" s="163"/>
      <c r="AS91" s="90" t="s">
        <v>664</v>
      </c>
      <c r="AT91" s="110" t="s">
        <v>773</v>
      </c>
      <c r="AU91" s="77" t="s">
        <v>709</v>
      </c>
      <c r="AV91" s="110" t="s">
        <v>778</v>
      </c>
      <c r="AW91" s="80"/>
      <c r="AX91" s="78">
        <v>46023</v>
      </c>
      <c r="AY91" s="78">
        <v>46387</v>
      </c>
      <c r="AZ91" s="79" t="s">
        <v>289</v>
      </c>
      <c r="BA91" s="133"/>
      <c r="BB91" s="131"/>
    </row>
    <row r="92" spans="1:54" ht="142.5" x14ac:dyDescent="0.25">
      <c r="A92" s="223">
        <f t="shared" ref="A92" si="48">A90+1</f>
        <v>43</v>
      </c>
      <c r="B92" s="200" t="s">
        <v>72</v>
      </c>
      <c r="C92" s="293" t="s">
        <v>146</v>
      </c>
      <c r="D92" s="200" t="s">
        <v>146</v>
      </c>
      <c r="E92" s="200" t="s">
        <v>149</v>
      </c>
      <c r="F92" s="200" t="s">
        <v>120</v>
      </c>
      <c r="G92" s="200" t="s">
        <v>254</v>
      </c>
      <c r="H92" s="200" t="s">
        <v>262</v>
      </c>
      <c r="I92" s="313" t="s">
        <v>391</v>
      </c>
      <c r="J92" s="313" t="s">
        <v>394</v>
      </c>
      <c r="K92" s="200" t="s">
        <v>172</v>
      </c>
      <c r="L92" s="204" t="s">
        <v>272</v>
      </c>
      <c r="M92" s="206" t="s">
        <v>180</v>
      </c>
      <c r="N92" s="195" t="str">
        <f>IF(M92="Máximo_2_Veces_por_Año",$I$468,IF(M92="3_a_24_veces_por_año",$I$469,IF(M92="24_a_500_veces_por_año",$I$470,IF(M92="500_a_5000_veces_por_año",$I$471,IF(M92="mas_de_5000_Veces_por_año",$I$472)))))</f>
        <v>Muy Alta</v>
      </c>
      <c r="O92" s="182">
        <f>IF(N92="Muy Baja",$J$468,IF(N92="Baja",$J$469,IF(N92="Media",$J$470,IF(N92="Alta",$J$471,IF(N92="Muy Alta",$J$472)))))</f>
        <v>1</v>
      </c>
      <c r="P92" s="164" t="s">
        <v>131</v>
      </c>
      <c r="Q92" s="182">
        <f>IF(P92="Leve",$I$476,IF(P92="Menor",$I$477,IF(P92="Moderado",$I$478,IF(P92="Mayor",$I$479,IF(P92="Catastrófico",$I$480)))))</f>
        <v>1</v>
      </c>
      <c r="R92" s="182" t="str">
        <f>N92&amp;P92</f>
        <v>Muy AltaCatastrófico</v>
      </c>
      <c r="S92" s="183" t="str">
        <f>IF(R92="Muy AltaLeve","Alto",IF(R92="AltaLeve","Moderado",IF(R92="MediaLeve","Moderado",IF(R92="BajaLeve","Bajo",IF(R92="Muy BajaLeve","Bajo",IF(R92="Muy AltaMenor","Alto",IF(R92="AltaMenor","Moderado",IF(R92="MediaMenor","Moderado",IF(R92="BajaMenor","Moderado",IF(R92="Muy BajaMenor","Bajo",IF(R92="Muy AltaModerado","Alto",IF(R92="AltaModerado","Alto",IF(R92="MediaModerado","Moderado",IF(R92="BajaModerado","Moderado",IF(R92="Muy BajaModerado","Moderado",IF(R92="Muy AltaMayor","Alto",IF(R92="AltaMayor","Alto",IF(R92="MediaMayor","Alto",IF(R92="BajaMayor","Alto",IF(R92="Muy BajaMayor","Alto",IF(R92="Muy AltaCatastrófico","Extremo",IF(R92="AltaCatastrófico","Extremo",IF(R92="MediaCatastrófico","Extremo",IF(R92="BajaCatastrófico","Extremo",IF(R92="Muy BajaCatastrófico","Extremo")))))))))))))))))))))))))</f>
        <v>Extremo</v>
      </c>
      <c r="T92" s="66" t="s">
        <v>52</v>
      </c>
      <c r="U92" s="59" t="s">
        <v>543</v>
      </c>
      <c r="V92" s="67" t="s">
        <v>35</v>
      </c>
      <c r="W92" s="65" t="s">
        <v>53</v>
      </c>
      <c r="X92" s="65" t="s">
        <v>54</v>
      </c>
      <c r="Y92" s="63" t="str">
        <f t="shared" si="35"/>
        <v>PreventivoManual</v>
      </c>
      <c r="Z92" s="64">
        <f t="shared" si="36"/>
        <v>0.4</v>
      </c>
      <c r="AA92" s="65" t="s">
        <v>55</v>
      </c>
      <c r="AB92" s="65" t="s">
        <v>56</v>
      </c>
      <c r="AC92" s="65" t="s">
        <v>57</v>
      </c>
      <c r="AD92" s="184" t="str">
        <f>J92</f>
        <v>Posibilidad de Uso inadecuado de usuarios y claves que afecten la seguridad de la información del software de historia clínica de la ESE IMSALUD.</v>
      </c>
      <c r="AE92" s="65" t="s">
        <v>10</v>
      </c>
      <c r="AF92" s="64">
        <f>O92</f>
        <v>1</v>
      </c>
      <c r="AG92" s="65" t="s">
        <v>52</v>
      </c>
      <c r="AH92" s="64">
        <f t="shared" si="37"/>
        <v>0.4</v>
      </c>
      <c r="AI92" s="64">
        <f t="shared" si="38"/>
        <v>0.4</v>
      </c>
      <c r="AJ92" s="185">
        <f>AF93-AI93</f>
        <v>0.36</v>
      </c>
      <c r="AK92" s="186">
        <f>Q92</f>
        <v>1</v>
      </c>
      <c r="AL92" s="187" t="str">
        <f>IF(AJ92&lt;=0.2,"Muy Baja",IF((AJ92&gt;0.2)*AND(AJ92&lt;=0.4),"Baja",IF((AJ92&gt;0.4)*AND(AJ92&lt;=0.6),"Media",IF((AJ92&gt;0.6)*AND(AJ92&lt;=0.8),"Alta",IF((AJ92&gt;0.8)*AND(AJ92&lt;=1),"Muy Alta",0)))))</f>
        <v>Baja</v>
      </c>
      <c r="AM92" s="185">
        <f>AJ92</f>
        <v>0.36</v>
      </c>
      <c r="AN92" s="187" t="str">
        <f>IF(AK92&lt;=0.2,"Leve",IF((AK92&gt;0.2)*AND(AK92&lt;=0.4),"Menor",IF((AK92&gt;0.4)*AND(AK92&lt;=0.6),"Moderado",IF((AK92&gt;0.6)*AND(AK92&lt;=0.8),"Mayor",IF((AK92&gt;0.8)*AND(AK92&lt;=1),"Catastrófico",0)))))</f>
        <v>Catastrófico</v>
      </c>
      <c r="AO92" s="188">
        <f>AK92</f>
        <v>1</v>
      </c>
      <c r="AP92" s="189" t="str">
        <f>AL92&amp;AN92</f>
        <v>BajaCatastrófico</v>
      </c>
      <c r="AQ92" s="183" t="str">
        <f>IF(AP92="Muy AltaLeve","Alto",IF(AP92="AltaLeve","Moderado",IF(AP92="MediaLeve","Moderado",IF(AP92="BajaLeve","Bajo",IF(AP92="Muy BajaLeve","Bajo",IF(AP92="Muy AltaMenor","Alto",IF(AP92="AltaMenor","Moderado",IF(AP92="MediaMenor","Moderado",IF(AP92="BajaMenor","Moderado",IF(AP92="Muy BajaMenor","Bajo",IF(AP92="Muy AltaModerado","Alto",IF(AP92="AltaModerado","Alto",IF(AP92="MediaModerado","Moderado",IF(AP92="BajaModerado","Moderado",IF(AP92="Muy BajaModerado","Moderado",IF(AP92="Muy AltaMayor","Alto",IF(AP92="AltaMayor","Alto",IF(AP92="MediaMayor","Alto",IF(AP92="BajaMayor","Alto",IF(AP92="Muy BajaMayor","Alto",IF(AP92="Muy AltaCatastrófico","Extremo",IF(AP92="AltaCatastrófico","Extremo",IF(AP92="MediaCatastrófico","Extremo",IF(AP92="BajaCatastrófico","Extremo",IF(AP92="Muy BajaCatastrófico","Extremo")))))))))))))))))))))))))</f>
        <v>Extremo</v>
      </c>
      <c r="AR92" s="163" t="s">
        <v>59</v>
      </c>
      <c r="AS92" s="90" t="s">
        <v>1115</v>
      </c>
      <c r="AT92" s="110" t="s">
        <v>760</v>
      </c>
      <c r="AU92" s="77" t="s">
        <v>709</v>
      </c>
      <c r="AV92" s="110" t="s">
        <v>778</v>
      </c>
      <c r="AW92" s="80"/>
      <c r="AX92" s="78">
        <v>46023</v>
      </c>
      <c r="AY92" s="78">
        <v>46387</v>
      </c>
      <c r="AZ92" s="79" t="s">
        <v>289</v>
      </c>
      <c r="BA92" s="133"/>
      <c r="BB92" s="131"/>
    </row>
    <row r="93" spans="1:54" ht="142.5" x14ac:dyDescent="0.25">
      <c r="A93" s="223"/>
      <c r="B93" s="200"/>
      <c r="C93" s="293"/>
      <c r="D93" s="200"/>
      <c r="E93" s="200"/>
      <c r="F93" s="200"/>
      <c r="G93" s="200"/>
      <c r="H93" s="200"/>
      <c r="I93" s="313"/>
      <c r="J93" s="313"/>
      <c r="K93" s="200"/>
      <c r="L93" s="205"/>
      <c r="M93" s="206"/>
      <c r="N93" s="195"/>
      <c r="O93" s="182"/>
      <c r="P93" s="164"/>
      <c r="Q93" s="182"/>
      <c r="R93" s="182"/>
      <c r="S93" s="183"/>
      <c r="T93" s="66" t="s">
        <v>60</v>
      </c>
      <c r="U93" s="59" t="s">
        <v>544</v>
      </c>
      <c r="V93" s="67" t="s">
        <v>35</v>
      </c>
      <c r="W93" s="65" t="s">
        <v>53</v>
      </c>
      <c r="X93" s="65" t="s">
        <v>54</v>
      </c>
      <c r="Y93" s="63" t="str">
        <f t="shared" si="35"/>
        <v>PreventivoManual</v>
      </c>
      <c r="Z93" s="64">
        <f t="shared" si="36"/>
        <v>0.4</v>
      </c>
      <c r="AA93" s="65" t="s">
        <v>55</v>
      </c>
      <c r="AB93" s="65" t="s">
        <v>56</v>
      </c>
      <c r="AC93" s="65" t="s">
        <v>57</v>
      </c>
      <c r="AD93" s="184"/>
      <c r="AE93" s="65" t="s">
        <v>10</v>
      </c>
      <c r="AF93" s="64">
        <f>AF92-AI92</f>
        <v>0.6</v>
      </c>
      <c r="AG93" s="65" t="s">
        <v>60</v>
      </c>
      <c r="AH93" s="64">
        <f t="shared" si="37"/>
        <v>0.4</v>
      </c>
      <c r="AI93" s="64">
        <f t="shared" si="38"/>
        <v>0.24</v>
      </c>
      <c r="AJ93" s="185"/>
      <c r="AK93" s="186"/>
      <c r="AL93" s="187"/>
      <c r="AM93" s="185"/>
      <c r="AN93" s="187"/>
      <c r="AO93" s="188"/>
      <c r="AP93" s="189"/>
      <c r="AQ93" s="190"/>
      <c r="AR93" s="163"/>
      <c r="AS93" s="90" t="s">
        <v>665</v>
      </c>
      <c r="AT93" s="110" t="s">
        <v>760</v>
      </c>
      <c r="AU93" s="77" t="s">
        <v>779</v>
      </c>
      <c r="AV93" s="110" t="s">
        <v>778</v>
      </c>
      <c r="AW93" s="80"/>
      <c r="AX93" s="78">
        <v>46023</v>
      </c>
      <c r="AY93" s="78">
        <v>46387</v>
      </c>
      <c r="AZ93" s="79" t="s">
        <v>289</v>
      </c>
      <c r="BA93" s="133"/>
      <c r="BB93" s="131"/>
    </row>
    <row r="94" spans="1:54" ht="71.25" x14ac:dyDescent="0.25">
      <c r="A94" s="223">
        <f t="shared" ref="A94" si="49">A92+1</f>
        <v>44</v>
      </c>
      <c r="B94" s="200" t="s">
        <v>72</v>
      </c>
      <c r="C94" s="293" t="s">
        <v>145</v>
      </c>
      <c r="D94" s="200" t="s">
        <v>203</v>
      </c>
      <c r="E94" s="200" t="s">
        <v>149</v>
      </c>
      <c r="F94" s="200" t="s">
        <v>120</v>
      </c>
      <c r="G94" s="200" t="s">
        <v>254</v>
      </c>
      <c r="H94" s="200" t="s">
        <v>262</v>
      </c>
      <c r="I94" s="313" t="s">
        <v>395</v>
      </c>
      <c r="J94" s="313" t="s">
        <v>396</v>
      </c>
      <c r="K94" s="200" t="s">
        <v>172</v>
      </c>
      <c r="L94" s="204" t="s">
        <v>272</v>
      </c>
      <c r="M94" s="206" t="s">
        <v>180</v>
      </c>
      <c r="N94" s="195" t="str">
        <f>IF(M94="Máximo_2_Veces_por_Año",$I$468,IF(M94="3_a_24_veces_por_año",$I$469,IF(M94="24_a_500_veces_por_año",$I$470,IF(M94="500_a_5000_veces_por_año",$I$471,IF(M94="mas_de_5000_Veces_por_año",$I$472)))))</f>
        <v>Muy Alta</v>
      </c>
      <c r="O94" s="182">
        <f>IF(N94="Muy Baja",$J$468,IF(N94="Baja",$J$469,IF(N94="Media",$J$470,IF(N94="Alta",$J$471,IF(N94="Muy Alta",$J$472)))))</f>
        <v>1</v>
      </c>
      <c r="P94" s="164" t="s">
        <v>62</v>
      </c>
      <c r="Q94" s="182">
        <f>IF(P94="Leve",$I$476,IF(P94="Menor",$I$477,IF(P94="Moderado",$I$478,IF(P94="Mayor",$I$479,IF(P94="Catastrófico",$I$480)))))</f>
        <v>0.8</v>
      </c>
      <c r="R94" s="182" t="str">
        <f>N94&amp;P94</f>
        <v>Muy AltaMayor</v>
      </c>
      <c r="S94" s="183" t="str">
        <f>IF(R94="Muy AltaLeve","Alto",IF(R94="AltaLeve","Moderado",IF(R94="MediaLeve","Moderado",IF(R94="BajaLeve","Bajo",IF(R94="Muy BajaLeve","Bajo",IF(R94="Muy AltaMenor","Alto",IF(R94="AltaMenor","Moderado",IF(R94="MediaMenor","Moderado",IF(R94="BajaMenor","Moderado",IF(R94="Muy BajaMenor","Bajo",IF(R94="Muy AltaModerado","Alto",IF(R94="AltaModerado","Alto",IF(R94="MediaModerado","Moderado",IF(R94="BajaModerado","Moderado",IF(R94="Muy BajaModerado","Moderado",IF(R94="Muy AltaMayor","Alto",IF(R94="AltaMayor","Alto",IF(R94="MediaMayor","Alto",IF(R94="BajaMayor","Alto",IF(R94="Muy BajaMayor","Alto",IF(R94="Muy AltaCatastrófico","Extremo",IF(R94="AltaCatastrófico","Extremo",IF(R94="MediaCatastrófico","Extremo",IF(R94="BajaCatastrófico","Extremo",IF(R94="Muy BajaCatastrófico","Extremo")))))))))))))))))))))))))</f>
        <v>Alto</v>
      </c>
      <c r="T94" s="66" t="s">
        <v>52</v>
      </c>
      <c r="U94" s="59" t="s">
        <v>547</v>
      </c>
      <c r="V94" s="67" t="s">
        <v>35</v>
      </c>
      <c r="W94" s="65" t="s">
        <v>53</v>
      </c>
      <c r="X94" s="65" t="s">
        <v>54</v>
      </c>
      <c r="Y94" s="63" t="str">
        <f t="shared" si="35"/>
        <v>PreventivoManual</v>
      </c>
      <c r="Z94" s="64">
        <f t="shared" si="36"/>
        <v>0.4</v>
      </c>
      <c r="AA94" s="65" t="s">
        <v>55</v>
      </c>
      <c r="AB94" s="65" t="s">
        <v>56</v>
      </c>
      <c r="AC94" s="65" t="s">
        <v>57</v>
      </c>
      <c r="AD94" s="184" t="str">
        <f>J94</f>
        <v xml:space="preserve">Posibilidad de Sustracción no autorizada de insumos y de reactivos de laboratorio clínico   </v>
      </c>
      <c r="AE94" s="65" t="s">
        <v>10</v>
      </c>
      <c r="AF94" s="64">
        <f>O94</f>
        <v>1</v>
      </c>
      <c r="AG94" s="65" t="s">
        <v>52</v>
      </c>
      <c r="AH94" s="64">
        <f t="shared" si="37"/>
        <v>0.4</v>
      </c>
      <c r="AI94" s="64">
        <f t="shared" si="38"/>
        <v>0.4</v>
      </c>
      <c r="AJ94" s="185">
        <f>AF95-AI95</f>
        <v>0.36</v>
      </c>
      <c r="AK94" s="186">
        <f>Q94</f>
        <v>0.8</v>
      </c>
      <c r="AL94" s="187" t="str">
        <f>IF(AJ94&lt;=0.2,"Muy Baja",IF((AJ94&gt;0.2)*AND(AJ94&lt;=0.4),"Baja",IF((AJ94&gt;0.4)*AND(AJ94&lt;=0.6),"Media",IF((AJ94&gt;0.6)*AND(AJ94&lt;=0.8),"Alta",IF((AJ94&gt;0.8)*AND(AJ94&lt;=1),"Muy Alta",0)))))</f>
        <v>Baja</v>
      </c>
      <c r="AM94" s="185">
        <f>AJ94</f>
        <v>0.36</v>
      </c>
      <c r="AN94" s="187" t="str">
        <f>IF(AK94&lt;=0.2,"Leve",IF((AK94&gt;0.2)*AND(AK94&lt;=0.4),"Menor",IF((AK94&gt;0.4)*AND(AK94&lt;=0.6),"Moderado",IF((AK94&gt;0.6)*AND(AK94&lt;=0.8),"Mayor",IF((AK94&gt;0.8)*AND(AK94&lt;=1),"Catastrófico",0)))))</f>
        <v>Mayor</v>
      </c>
      <c r="AO94" s="188">
        <f>AK94</f>
        <v>0.8</v>
      </c>
      <c r="AP94" s="189" t="str">
        <f>AL94&amp;AN94</f>
        <v>BajaMayor</v>
      </c>
      <c r="AQ94" s="183" t="str">
        <f>IF(AP94="Muy AltaLeve","Alto",IF(AP94="AltaLeve","Moderado",IF(AP94="MediaLeve","Moderado",IF(AP94="BajaLeve","Bajo",IF(AP94="Muy BajaLeve","Bajo",IF(AP94="Muy AltaMenor","Alto",IF(AP94="AltaMenor","Moderado",IF(AP94="MediaMenor","Moderado",IF(AP94="BajaMenor","Moderado",IF(AP94="Muy BajaMenor","Bajo",IF(AP94="Muy AltaModerado","Alto",IF(AP94="AltaModerado","Alto",IF(AP94="MediaModerado","Moderado",IF(AP94="BajaModerado","Moderado",IF(AP94="Muy BajaModerado","Moderado",IF(AP94="Muy AltaMayor","Alto",IF(AP94="AltaMayor","Alto",IF(AP94="MediaMayor","Alto",IF(AP94="BajaMayor","Alto",IF(AP94="Muy BajaMayor","Alto",IF(AP94="Muy AltaCatastrófico","Extremo",IF(AP94="AltaCatastrófico","Extremo",IF(AP94="MediaCatastrófico","Extremo",IF(AP94="BajaCatastrófico","Extremo",IF(AP94="Muy BajaCatastrófico","Extremo")))))))))))))))))))))))))</f>
        <v>Alto</v>
      </c>
      <c r="AR94" s="163" t="s">
        <v>59</v>
      </c>
      <c r="AS94" s="90" t="s">
        <v>666</v>
      </c>
      <c r="AT94" s="110" t="s">
        <v>780</v>
      </c>
      <c r="AU94" s="77" t="s">
        <v>774</v>
      </c>
      <c r="AV94" s="110" t="s">
        <v>778</v>
      </c>
      <c r="AW94" s="80"/>
      <c r="AX94" s="78">
        <v>46023</v>
      </c>
      <c r="AY94" s="78">
        <v>46387</v>
      </c>
      <c r="AZ94" s="79" t="s">
        <v>291</v>
      </c>
      <c r="BA94" s="133"/>
      <c r="BB94" s="131"/>
    </row>
    <row r="95" spans="1:54" ht="71.25" x14ac:dyDescent="0.25">
      <c r="A95" s="223"/>
      <c r="B95" s="200"/>
      <c r="C95" s="293"/>
      <c r="D95" s="200"/>
      <c r="E95" s="200"/>
      <c r="F95" s="200"/>
      <c r="G95" s="200"/>
      <c r="H95" s="200"/>
      <c r="I95" s="313"/>
      <c r="J95" s="313"/>
      <c r="K95" s="200"/>
      <c r="L95" s="205"/>
      <c r="M95" s="206"/>
      <c r="N95" s="195"/>
      <c r="O95" s="182"/>
      <c r="P95" s="164"/>
      <c r="Q95" s="182"/>
      <c r="R95" s="182"/>
      <c r="S95" s="183"/>
      <c r="T95" s="66" t="s">
        <v>60</v>
      </c>
      <c r="U95" s="59" t="s">
        <v>548</v>
      </c>
      <c r="V95" s="67" t="s">
        <v>35</v>
      </c>
      <c r="W95" s="65" t="s">
        <v>53</v>
      </c>
      <c r="X95" s="65" t="s">
        <v>54</v>
      </c>
      <c r="Y95" s="63" t="str">
        <f t="shared" si="35"/>
        <v>PreventivoManual</v>
      </c>
      <c r="Z95" s="64">
        <f t="shared" si="36"/>
        <v>0.4</v>
      </c>
      <c r="AA95" s="65" t="s">
        <v>55</v>
      </c>
      <c r="AB95" s="65" t="s">
        <v>56</v>
      </c>
      <c r="AC95" s="65" t="s">
        <v>57</v>
      </c>
      <c r="AD95" s="184"/>
      <c r="AE95" s="65" t="s">
        <v>10</v>
      </c>
      <c r="AF95" s="64">
        <f>AF94-AI94</f>
        <v>0.6</v>
      </c>
      <c r="AG95" s="65" t="s">
        <v>60</v>
      </c>
      <c r="AH95" s="64">
        <f t="shared" si="37"/>
        <v>0.4</v>
      </c>
      <c r="AI95" s="64">
        <f t="shared" si="38"/>
        <v>0.24</v>
      </c>
      <c r="AJ95" s="185"/>
      <c r="AK95" s="186"/>
      <c r="AL95" s="187"/>
      <c r="AM95" s="185"/>
      <c r="AN95" s="187"/>
      <c r="AO95" s="188"/>
      <c r="AP95" s="189"/>
      <c r="AQ95" s="190"/>
      <c r="AR95" s="163"/>
      <c r="AS95" s="90" t="s">
        <v>667</v>
      </c>
      <c r="AT95" s="110" t="s">
        <v>760</v>
      </c>
      <c r="AU95" s="77" t="s">
        <v>781</v>
      </c>
      <c r="AV95" s="110" t="s">
        <v>778</v>
      </c>
      <c r="AW95" s="80"/>
      <c r="AX95" s="78">
        <v>46023</v>
      </c>
      <c r="AY95" s="78">
        <v>46387</v>
      </c>
      <c r="AZ95" s="79" t="s">
        <v>289</v>
      </c>
      <c r="BA95" s="133"/>
      <c r="BB95" s="131"/>
    </row>
    <row r="96" spans="1:54" ht="76.5" customHeight="1" x14ac:dyDescent="0.25">
      <c r="A96" s="223">
        <f t="shared" ref="A96" si="50">A94+1</f>
        <v>45</v>
      </c>
      <c r="B96" s="200" t="s">
        <v>138</v>
      </c>
      <c r="C96" s="293" t="s">
        <v>260</v>
      </c>
      <c r="D96" s="200" t="s">
        <v>260</v>
      </c>
      <c r="E96" s="200" t="s">
        <v>149</v>
      </c>
      <c r="F96" s="200" t="s">
        <v>120</v>
      </c>
      <c r="G96" s="200" t="s">
        <v>254</v>
      </c>
      <c r="H96" s="200" t="s">
        <v>262</v>
      </c>
      <c r="I96" s="313" t="s">
        <v>397</v>
      </c>
      <c r="J96" s="313" t="s">
        <v>398</v>
      </c>
      <c r="K96" s="200" t="s">
        <v>161</v>
      </c>
      <c r="L96" s="204" t="s">
        <v>265</v>
      </c>
      <c r="M96" s="206" t="s">
        <v>176</v>
      </c>
      <c r="N96" s="195" t="str">
        <f>IF(M96="Máximo_2_Veces_por_Año",$I$468,IF(M96="3_a_24_veces_por_año",$I$469,IF(M96="24_a_500_veces_por_año",$I$470,IF(M96="500_a_5000_veces_por_año",$I$471,IF(M96="mas_de_5000_Veces_por_año",$I$472)))))</f>
        <v>Alta</v>
      </c>
      <c r="O96" s="182">
        <f>IF(N96="Muy Baja",$J$468,IF(N96="Baja",$J$469,IF(N96="Media",$J$470,IF(N96="Alta",$J$471,IF(N96="Muy Alta",$J$472)))))</f>
        <v>0.8</v>
      </c>
      <c r="P96" s="164" t="s">
        <v>62</v>
      </c>
      <c r="Q96" s="182">
        <f>IF(P96="Leve",$I$476,IF(P96="Menor",$I$477,IF(P96="Moderado",$I$478,IF(P96="Mayor",$I$479,IF(P96="Catastrófico",$I$480)))))</f>
        <v>0.8</v>
      </c>
      <c r="R96" s="182" t="str">
        <f>N96&amp;P96</f>
        <v>AltaMayor</v>
      </c>
      <c r="S96" s="183" t="str">
        <f>IF(R96="Muy AltaLeve","Alto",IF(R96="AltaLeve","Moderado",IF(R96="MediaLeve","Moderado",IF(R96="BajaLeve","Bajo",IF(R96="Muy BajaLeve","Bajo",IF(R96="Muy AltaMenor","Alto",IF(R96="AltaMenor","Moderado",IF(R96="MediaMenor","Moderado",IF(R96="BajaMenor","Moderado",IF(R96="Muy BajaMenor","Bajo",IF(R96="Muy AltaModerado","Alto",IF(R96="AltaModerado","Alto",IF(R96="MediaModerado","Moderado",IF(R96="BajaModerado","Moderado",IF(R96="Muy BajaModerado","Moderado",IF(R96="Muy AltaMayor","Alto",IF(R96="AltaMayor","Alto",IF(R96="MediaMayor","Alto",IF(R96="BajaMayor","Alto",IF(R96="Muy BajaMayor","Alto",IF(R96="Muy AltaCatastrófico","Extremo",IF(R96="AltaCatastrófico","Extremo",IF(R96="MediaCatastrófico","Extremo",IF(R96="BajaCatastrófico","Extremo",IF(R96="Muy BajaCatastrófico","Extremo")))))))))))))))))))))))))</f>
        <v>Alto</v>
      </c>
      <c r="T96" s="66" t="s">
        <v>52</v>
      </c>
      <c r="U96" s="59" t="s">
        <v>549</v>
      </c>
      <c r="V96" s="67" t="s">
        <v>35</v>
      </c>
      <c r="W96" s="65" t="s">
        <v>53</v>
      </c>
      <c r="X96" s="65" t="s">
        <v>54</v>
      </c>
      <c r="Y96" s="63" t="str">
        <f t="shared" si="35"/>
        <v>PreventivoManual</v>
      </c>
      <c r="Z96" s="64">
        <f t="shared" si="36"/>
        <v>0.4</v>
      </c>
      <c r="AA96" s="62" t="s">
        <v>55</v>
      </c>
      <c r="AB96" s="62" t="s">
        <v>56</v>
      </c>
      <c r="AC96" s="62" t="s">
        <v>57</v>
      </c>
      <c r="AD96" s="184" t="str">
        <f>J96</f>
        <v>Posibilidad de perdida o daño de los equipos utilizados por cada IPS, para la prestación de los servicios por parte de la ESE Imsalud</v>
      </c>
      <c r="AE96" s="65" t="s">
        <v>10</v>
      </c>
      <c r="AF96" s="64">
        <f>O96</f>
        <v>0.8</v>
      </c>
      <c r="AG96" s="65" t="s">
        <v>52</v>
      </c>
      <c r="AH96" s="64">
        <f t="shared" si="37"/>
        <v>0.4</v>
      </c>
      <c r="AI96" s="64">
        <f t="shared" si="38"/>
        <v>0.32000000000000006</v>
      </c>
      <c r="AJ96" s="185">
        <f>AF97-AI97</f>
        <v>0.28799999999999998</v>
      </c>
      <c r="AK96" s="186">
        <f>Q96</f>
        <v>0.8</v>
      </c>
      <c r="AL96" s="187" t="str">
        <f>IF(AJ96&lt;=0.2,"Muy Baja",IF((AJ96&gt;0.2)*AND(AJ96&lt;=0.4),"Baja",IF((AJ96&gt;0.4)*AND(AJ96&lt;=0.6),"Media",IF((AJ96&gt;0.6)*AND(AJ96&lt;=0.8),"Alta",IF((AJ96&gt;0.8)*AND(AJ96&lt;=1),"Muy Alta",0)))))</f>
        <v>Baja</v>
      </c>
      <c r="AM96" s="185">
        <f>AJ96</f>
        <v>0.28799999999999998</v>
      </c>
      <c r="AN96" s="187" t="str">
        <f>IF(AK96&lt;=0.2,"Leve",IF((AK96&gt;0.2)*AND(AK96&lt;=0.4),"Menor",IF((AK96&gt;0.4)*AND(AK96&lt;=0.6),"Moderado",IF((AK96&gt;0.6)*AND(AK96&lt;=0.8),"Mayor",IF((AK96&gt;0.8)*AND(AK96&lt;=1),"Catastrófico",0)))))</f>
        <v>Mayor</v>
      </c>
      <c r="AO96" s="188">
        <f>AK96</f>
        <v>0.8</v>
      </c>
      <c r="AP96" s="189" t="str">
        <f>AL96&amp;AN96</f>
        <v>BajaMayor</v>
      </c>
      <c r="AQ96" s="183" t="str">
        <f>IF(AP96="Muy AltaLeve","Alto",IF(AP96="AltaLeve","Moderado",IF(AP96="MediaLeve","Moderado",IF(AP96="BajaLeve","Bajo",IF(AP96="Muy BajaLeve","Bajo",IF(AP96="Muy AltaMenor","Alto",IF(AP96="AltaMenor","Moderado",IF(AP96="MediaMenor","Moderado",IF(AP96="BajaMenor","Moderado",IF(AP96="Muy BajaMenor","Bajo",IF(AP96="Muy AltaModerado","Alto",IF(AP96="AltaModerado","Alto",IF(AP96="MediaModerado","Moderado",IF(AP96="BajaModerado","Moderado",IF(AP96="Muy BajaModerado","Moderado",IF(AP96="Muy AltaMayor","Alto",IF(AP96="AltaMayor","Alto",IF(AP96="MediaMayor","Alto",IF(AP96="BajaMayor","Alto",IF(AP96="Muy BajaMayor","Alto",IF(AP96="Muy AltaCatastrófico","Extremo",IF(AP96="AltaCatastrófico","Extremo",IF(AP96="MediaCatastrófico","Extremo",IF(AP96="BajaCatastrófico","Extremo",IF(AP96="Muy BajaCatastrófico","Extremo")))))))))))))))))))))))))</f>
        <v>Alto</v>
      </c>
      <c r="AR96" s="163" t="s">
        <v>59</v>
      </c>
      <c r="AS96" s="91" t="s">
        <v>668</v>
      </c>
      <c r="AT96" s="110" t="s">
        <v>782</v>
      </c>
      <c r="AU96" s="77" t="s">
        <v>783</v>
      </c>
      <c r="AV96" s="112" t="s">
        <v>784</v>
      </c>
      <c r="AW96" s="80"/>
      <c r="AX96" s="78">
        <v>46023</v>
      </c>
      <c r="AY96" s="78">
        <v>46387</v>
      </c>
      <c r="AZ96" s="79" t="s">
        <v>291</v>
      </c>
      <c r="BA96" s="132"/>
      <c r="BB96" s="164"/>
    </row>
    <row r="97" spans="1:54" ht="42.75" x14ac:dyDescent="0.25">
      <c r="A97" s="223"/>
      <c r="B97" s="200"/>
      <c r="C97" s="293"/>
      <c r="D97" s="200"/>
      <c r="E97" s="200"/>
      <c r="F97" s="200"/>
      <c r="G97" s="200"/>
      <c r="H97" s="200"/>
      <c r="I97" s="313"/>
      <c r="J97" s="313"/>
      <c r="K97" s="200"/>
      <c r="L97" s="205"/>
      <c r="M97" s="206"/>
      <c r="N97" s="195"/>
      <c r="O97" s="182"/>
      <c r="P97" s="164"/>
      <c r="Q97" s="182"/>
      <c r="R97" s="182"/>
      <c r="S97" s="183"/>
      <c r="T97" s="66" t="s">
        <v>60</v>
      </c>
      <c r="U97" s="59" t="s">
        <v>550</v>
      </c>
      <c r="V97" s="67" t="s">
        <v>35</v>
      </c>
      <c r="W97" s="65" t="s">
        <v>53</v>
      </c>
      <c r="X97" s="65" t="s">
        <v>54</v>
      </c>
      <c r="Y97" s="63" t="str">
        <f t="shared" si="35"/>
        <v>PreventivoManual</v>
      </c>
      <c r="Z97" s="64">
        <f t="shared" si="36"/>
        <v>0.4</v>
      </c>
      <c r="AA97" s="62" t="s">
        <v>55</v>
      </c>
      <c r="AB97" s="62" t="s">
        <v>56</v>
      </c>
      <c r="AC97" s="62" t="s">
        <v>57</v>
      </c>
      <c r="AD97" s="184"/>
      <c r="AE97" s="65" t="s">
        <v>10</v>
      </c>
      <c r="AF97" s="64">
        <f>AF96-AI96</f>
        <v>0.48</v>
      </c>
      <c r="AG97" s="65" t="s">
        <v>60</v>
      </c>
      <c r="AH97" s="64">
        <f t="shared" si="37"/>
        <v>0.4</v>
      </c>
      <c r="AI97" s="64">
        <f t="shared" si="38"/>
        <v>0.192</v>
      </c>
      <c r="AJ97" s="185"/>
      <c r="AK97" s="186"/>
      <c r="AL97" s="187"/>
      <c r="AM97" s="185"/>
      <c r="AN97" s="187"/>
      <c r="AO97" s="188"/>
      <c r="AP97" s="189"/>
      <c r="AQ97" s="190"/>
      <c r="AR97" s="163"/>
      <c r="AS97" s="91"/>
      <c r="AT97" s="110"/>
      <c r="AU97" s="77"/>
      <c r="AV97" s="112"/>
      <c r="AW97" s="80"/>
      <c r="AX97" s="78"/>
      <c r="AY97" s="78"/>
      <c r="AZ97" s="79"/>
      <c r="BA97" s="132"/>
      <c r="BB97" s="164"/>
    </row>
    <row r="98" spans="1:54" ht="57" x14ac:dyDescent="0.25">
      <c r="A98" s="223">
        <f t="shared" ref="A98" si="51">A96+1</f>
        <v>46</v>
      </c>
      <c r="B98" s="200" t="s">
        <v>138</v>
      </c>
      <c r="C98" s="293" t="s">
        <v>260</v>
      </c>
      <c r="D98" s="200" t="s">
        <v>260</v>
      </c>
      <c r="E98" s="200" t="s">
        <v>149</v>
      </c>
      <c r="F98" s="200" t="s">
        <v>120</v>
      </c>
      <c r="G98" s="200" t="s">
        <v>254</v>
      </c>
      <c r="H98" s="200" t="s">
        <v>262</v>
      </c>
      <c r="I98" s="313" t="s">
        <v>399</v>
      </c>
      <c r="J98" s="313" t="s">
        <v>400</v>
      </c>
      <c r="K98" s="200" t="s">
        <v>161</v>
      </c>
      <c r="L98" s="204" t="s">
        <v>265</v>
      </c>
      <c r="M98" s="206" t="s">
        <v>180</v>
      </c>
      <c r="N98" s="195" t="str">
        <f>IF(M98="Máximo_2_Veces_por_Año",$I$468,IF(M98="3_a_24_veces_por_año",$I$469,IF(M98="24_a_500_veces_por_año",$I$470,IF(M98="500_a_5000_veces_por_año",$I$471,IF(M98="mas_de_5000_Veces_por_año",$I$472)))))</f>
        <v>Muy Alta</v>
      </c>
      <c r="O98" s="182">
        <f>IF(N98="Muy Baja",$J$468,IF(N98="Baja",$J$469,IF(N98="Media",$J$470,IF(N98="Alta",$J$471,IF(N98="Muy Alta",$J$472)))))</f>
        <v>1</v>
      </c>
      <c r="P98" s="164" t="s">
        <v>62</v>
      </c>
      <c r="Q98" s="182">
        <f>IF(P98="Leve",$I$476,IF(P98="Menor",$I$477,IF(P98="Moderado",$I$478,IF(P98="Mayor",$I$479,IF(P98="Catastrófico",$I$480)))))</f>
        <v>0.8</v>
      </c>
      <c r="R98" s="182" t="str">
        <f>N98&amp;P98</f>
        <v>Muy AltaMayor</v>
      </c>
      <c r="S98" s="183" t="str">
        <f>IF(R98="Muy AltaLeve","Alto",IF(R98="AltaLeve","Moderado",IF(R98="MediaLeve","Moderado",IF(R98="BajaLeve","Bajo",IF(R98="Muy BajaLeve","Bajo",IF(R98="Muy AltaMenor","Alto",IF(R98="AltaMenor","Moderado",IF(R98="MediaMenor","Moderado",IF(R98="BajaMenor","Moderado",IF(R98="Muy BajaMenor","Bajo",IF(R98="Muy AltaModerado","Alto",IF(R98="AltaModerado","Alto",IF(R98="MediaModerado","Moderado",IF(R98="BajaModerado","Moderado",IF(R98="Muy BajaModerado","Moderado",IF(R98="Muy AltaMayor","Alto",IF(R98="AltaMayor","Alto",IF(R98="MediaMayor","Alto",IF(R98="BajaMayor","Alto",IF(R98="Muy BajaMayor","Alto",IF(R98="Muy AltaCatastrófico","Extremo",IF(R98="AltaCatastrófico","Extremo",IF(R98="MediaCatastrófico","Extremo",IF(R98="BajaCatastrófico","Extremo",IF(R98="Muy BajaCatastrófico","Extremo")))))))))))))))))))))))))</f>
        <v>Alto</v>
      </c>
      <c r="T98" s="66" t="s">
        <v>52</v>
      </c>
      <c r="U98" s="59" t="s">
        <v>551</v>
      </c>
      <c r="V98" s="67" t="s">
        <v>35</v>
      </c>
      <c r="W98" s="65" t="s">
        <v>53</v>
      </c>
      <c r="X98" s="65" t="s">
        <v>54</v>
      </c>
      <c r="Y98" s="63" t="str">
        <f t="shared" si="35"/>
        <v>PreventivoManual</v>
      </c>
      <c r="Z98" s="64">
        <f t="shared" si="36"/>
        <v>0.4</v>
      </c>
      <c r="AA98" s="62" t="s">
        <v>55</v>
      </c>
      <c r="AB98" s="62" t="s">
        <v>56</v>
      </c>
      <c r="AC98" s="62" t="s">
        <v>57</v>
      </c>
      <c r="AD98" s="184" t="str">
        <f>J98</f>
        <v>Posibilidad de no cumplir con la oferta de servicios por parte de la ESE Imsalud</v>
      </c>
      <c r="AE98" s="65" t="s">
        <v>10</v>
      </c>
      <c r="AF98" s="64">
        <f>O98</f>
        <v>1</v>
      </c>
      <c r="AG98" s="65" t="s">
        <v>52</v>
      </c>
      <c r="AH98" s="64">
        <f t="shared" si="37"/>
        <v>0.4</v>
      </c>
      <c r="AI98" s="64">
        <f t="shared" si="38"/>
        <v>0.4</v>
      </c>
      <c r="AJ98" s="185">
        <f>AF99-AI99</f>
        <v>0.36</v>
      </c>
      <c r="AK98" s="186">
        <f>Q98</f>
        <v>0.8</v>
      </c>
      <c r="AL98" s="187" t="str">
        <f>IF(AJ98&lt;=0.2,"Muy Baja",IF((AJ98&gt;0.2)*AND(AJ98&lt;=0.4),"Baja",IF((AJ98&gt;0.4)*AND(AJ98&lt;=0.6),"Media",IF((AJ98&gt;0.6)*AND(AJ98&lt;=0.8),"Alta",IF((AJ98&gt;0.8)*AND(AJ98&lt;=1),"Muy Alta",0)))))</f>
        <v>Baja</v>
      </c>
      <c r="AM98" s="185">
        <f>AJ98</f>
        <v>0.36</v>
      </c>
      <c r="AN98" s="187" t="str">
        <f>IF(AK98&lt;=0.2,"Leve",IF((AK98&gt;0.2)*AND(AK98&lt;=0.4),"Menor",IF((AK98&gt;0.4)*AND(AK98&lt;=0.6),"Moderado",IF((AK98&gt;0.6)*AND(AK98&lt;=0.8),"Mayor",IF((AK98&gt;0.8)*AND(AK98&lt;=1),"Catastrófico",0)))))</f>
        <v>Mayor</v>
      </c>
      <c r="AO98" s="188">
        <f>AK98</f>
        <v>0.8</v>
      </c>
      <c r="AP98" s="189" t="str">
        <f>AL98&amp;AN98</f>
        <v>BajaMayor</v>
      </c>
      <c r="AQ98" s="183" t="str">
        <f>IF(AP98="Muy AltaLeve","Alto",IF(AP98="AltaLeve","Moderado",IF(AP98="MediaLeve","Moderado",IF(AP98="BajaLeve","Bajo",IF(AP98="Muy BajaLeve","Bajo",IF(AP98="Muy AltaMenor","Alto",IF(AP98="AltaMenor","Moderado",IF(AP98="MediaMenor","Moderado",IF(AP98="BajaMenor","Moderado",IF(AP98="Muy BajaMenor","Bajo",IF(AP98="Muy AltaModerado","Alto",IF(AP98="AltaModerado","Alto",IF(AP98="MediaModerado","Moderado",IF(AP98="BajaModerado","Moderado",IF(AP98="Muy BajaModerado","Moderado",IF(AP98="Muy AltaMayor","Alto",IF(AP98="AltaMayor","Alto",IF(AP98="MediaMayor","Alto",IF(AP98="BajaMayor","Alto",IF(AP98="Muy BajaMayor","Alto",IF(AP98="Muy AltaCatastrófico","Extremo",IF(AP98="AltaCatastrófico","Extremo",IF(AP98="MediaCatastrófico","Extremo",IF(AP98="BajaCatastrófico","Extremo",IF(AP98="Muy BajaCatastrófico","Extremo")))))))))))))))))))))))))</f>
        <v>Alto</v>
      </c>
      <c r="AR98" s="163" t="s">
        <v>59</v>
      </c>
      <c r="AS98" s="91" t="s">
        <v>669</v>
      </c>
      <c r="AT98" s="110" t="s">
        <v>785</v>
      </c>
      <c r="AU98" s="77" t="s">
        <v>786</v>
      </c>
      <c r="AV98" s="112" t="s">
        <v>784</v>
      </c>
      <c r="AW98" s="80"/>
      <c r="AX98" s="78">
        <v>46023</v>
      </c>
      <c r="AY98" s="78">
        <v>46387</v>
      </c>
      <c r="AZ98" s="79" t="s">
        <v>289</v>
      </c>
      <c r="BA98" s="132"/>
      <c r="BB98" s="164"/>
    </row>
    <row r="99" spans="1:54" ht="63.75" customHeight="1" x14ac:dyDescent="0.25">
      <c r="A99" s="223"/>
      <c r="B99" s="200"/>
      <c r="C99" s="293"/>
      <c r="D99" s="200"/>
      <c r="E99" s="200"/>
      <c r="F99" s="200"/>
      <c r="G99" s="200"/>
      <c r="H99" s="200"/>
      <c r="I99" s="313"/>
      <c r="J99" s="313"/>
      <c r="K99" s="200"/>
      <c r="L99" s="205"/>
      <c r="M99" s="206"/>
      <c r="N99" s="195"/>
      <c r="O99" s="182"/>
      <c r="P99" s="164"/>
      <c r="Q99" s="182"/>
      <c r="R99" s="182"/>
      <c r="S99" s="183"/>
      <c r="T99" s="66" t="s">
        <v>60</v>
      </c>
      <c r="U99" s="59" t="s">
        <v>552</v>
      </c>
      <c r="V99" s="67" t="s">
        <v>35</v>
      </c>
      <c r="W99" s="65" t="s">
        <v>53</v>
      </c>
      <c r="X99" s="65" t="s">
        <v>54</v>
      </c>
      <c r="Y99" s="63" t="str">
        <f t="shared" si="35"/>
        <v>PreventivoManual</v>
      </c>
      <c r="Z99" s="64">
        <f t="shared" si="36"/>
        <v>0.4</v>
      </c>
      <c r="AA99" s="62" t="s">
        <v>55</v>
      </c>
      <c r="AB99" s="62" t="s">
        <v>56</v>
      </c>
      <c r="AC99" s="62" t="s">
        <v>57</v>
      </c>
      <c r="AD99" s="184"/>
      <c r="AE99" s="65" t="s">
        <v>10</v>
      </c>
      <c r="AF99" s="64">
        <f>AF98-AI98</f>
        <v>0.6</v>
      </c>
      <c r="AG99" s="65" t="s">
        <v>60</v>
      </c>
      <c r="AH99" s="64">
        <f t="shared" si="37"/>
        <v>0.4</v>
      </c>
      <c r="AI99" s="64">
        <f t="shared" si="38"/>
        <v>0.24</v>
      </c>
      <c r="AJ99" s="185"/>
      <c r="AK99" s="186"/>
      <c r="AL99" s="187"/>
      <c r="AM99" s="185"/>
      <c r="AN99" s="187"/>
      <c r="AO99" s="188"/>
      <c r="AP99" s="189"/>
      <c r="AQ99" s="190"/>
      <c r="AR99" s="163"/>
      <c r="AS99" s="91" t="s">
        <v>670</v>
      </c>
      <c r="AT99" s="110" t="s">
        <v>785</v>
      </c>
      <c r="AU99" s="77" t="s">
        <v>787</v>
      </c>
      <c r="AV99" s="112" t="s">
        <v>784</v>
      </c>
      <c r="AW99" s="80"/>
      <c r="AX99" s="78">
        <v>46023</v>
      </c>
      <c r="AY99" s="78">
        <v>46387</v>
      </c>
      <c r="AZ99" s="79" t="s">
        <v>289</v>
      </c>
      <c r="BA99" s="132"/>
      <c r="BB99" s="164"/>
    </row>
    <row r="100" spans="1:54" ht="42.75" x14ac:dyDescent="0.25">
      <c r="A100" s="223">
        <f t="shared" ref="A100" si="52">A98+1</f>
        <v>47</v>
      </c>
      <c r="B100" s="200" t="s">
        <v>138</v>
      </c>
      <c r="C100" s="293" t="s">
        <v>260</v>
      </c>
      <c r="D100" s="200" t="s">
        <v>260</v>
      </c>
      <c r="E100" s="200" t="s">
        <v>149</v>
      </c>
      <c r="F100" s="200" t="s">
        <v>120</v>
      </c>
      <c r="G100" s="200" t="s">
        <v>254</v>
      </c>
      <c r="H100" s="200" t="s">
        <v>262</v>
      </c>
      <c r="I100" s="313" t="s">
        <v>397</v>
      </c>
      <c r="J100" s="313" t="s">
        <v>401</v>
      </c>
      <c r="K100" s="200" t="s">
        <v>161</v>
      </c>
      <c r="L100" s="204" t="s">
        <v>265</v>
      </c>
      <c r="M100" s="206" t="s">
        <v>180</v>
      </c>
      <c r="N100" s="195" t="str">
        <f>IF(M100="Máximo_2_Veces_por_Año",$I$468,IF(M100="3_a_24_veces_por_año",$I$469,IF(M100="24_a_500_veces_por_año",$I$470,IF(M100="500_a_5000_veces_por_año",$I$471,IF(M100="mas_de_5000_Veces_por_año",$I$472)))))</f>
        <v>Muy Alta</v>
      </c>
      <c r="O100" s="182">
        <f>IF(N100="Muy Baja",$J$468,IF(N100="Baja",$J$469,IF(N100="Media",$J$470,IF(N100="Alta",$J$471,IF(N100="Muy Alta",$J$472)))))</f>
        <v>1</v>
      </c>
      <c r="P100" s="164" t="s">
        <v>62</v>
      </c>
      <c r="Q100" s="182">
        <f>IF(P100="Leve",$I$476,IF(P100="Menor",$I$477,IF(P100="Moderado",$I$478,IF(P100="Mayor",$I$479,IF(P100="Catastrófico",$I$480)))))</f>
        <v>0.8</v>
      </c>
      <c r="R100" s="182" t="str">
        <f>N100&amp;P100</f>
        <v>Muy AltaMayor</v>
      </c>
      <c r="S100" s="183" t="str">
        <f>IF(R100="Muy AltaLeve","Alto",IF(R100="AltaLeve","Moderado",IF(R100="MediaLeve","Moderado",IF(R100="BajaLeve","Bajo",IF(R100="Muy BajaLeve","Bajo",IF(R100="Muy AltaMenor","Alto",IF(R100="AltaMenor","Moderado",IF(R100="MediaMenor","Moderado",IF(R100="BajaMenor","Moderado",IF(R100="Muy BajaMenor","Bajo",IF(R100="Muy AltaModerado","Alto",IF(R100="AltaModerado","Alto",IF(R100="MediaModerado","Moderado",IF(R100="BajaModerado","Moderado",IF(R100="Muy BajaModerado","Moderado",IF(R100="Muy AltaMayor","Alto",IF(R100="AltaMayor","Alto",IF(R100="MediaMayor","Alto",IF(R100="BajaMayor","Alto",IF(R100="Muy BajaMayor","Alto",IF(R100="Muy AltaCatastrófico","Extremo",IF(R100="AltaCatastrófico","Extremo",IF(R100="MediaCatastrófico","Extremo",IF(R100="BajaCatastrófico","Extremo",IF(R100="Muy BajaCatastrófico","Extremo")))))))))))))))))))))))))</f>
        <v>Alto</v>
      </c>
      <c r="T100" s="66" t="s">
        <v>52</v>
      </c>
      <c r="U100" s="59" t="s">
        <v>553</v>
      </c>
      <c r="V100" s="67" t="s">
        <v>35</v>
      </c>
      <c r="W100" s="65" t="s">
        <v>53</v>
      </c>
      <c r="X100" s="65" t="s">
        <v>54</v>
      </c>
      <c r="Y100" s="63" t="str">
        <f t="shared" si="35"/>
        <v>PreventivoManual</v>
      </c>
      <c r="Z100" s="64">
        <f t="shared" si="36"/>
        <v>0.4</v>
      </c>
      <c r="AA100" s="62" t="s">
        <v>55</v>
      </c>
      <c r="AB100" s="62" t="s">
        <v>56</v>
      </c>
      <c r="AC100" s="62" t="s">
        <v>57</v>
      </c>
      <c r="AD100" s="184" t="str">
        <f>J100</f>
        <v>Posibilidad del uso inadecuado de los insumos y medicamentos requeridos por las IPS, para la prestación de los servicios</v>
      </c>
      <c r="AE100" s="65" t="s">
        <v>10</v>
      </c>
      <c r="AF100" s="64">
        <f>O100</f>
        <v>1</v>
      </c>
      <c r="AG100" s="65" t="s">
        <v>52</v>
      </c>
      <c r="AH100" s="64">
        <f t="shared" si="37"/>
        <v>0.4</v>
      </c>
      <c r="AI100" s="64">
        <f t="shared" si="38"/>
        <v>0.4</v>
      </c>
      <c r="AJ100" s="185">
        <f>AF101-AI101</f>
        <v>0.36</v>
      </c>
      <c r="AK100" s="186">
        <f>Q100</f>
        <v>0.8</v>
      </c>
      <c r="AL100" s="187" t="str">
        <f>IF(AJ100&lt;=0.2,"Muy Baja",IF((AJ100&gt;0.2)*AND(AJ100&lt;=0.4),"Baja",IF((AJ100&gt;0.4)*AND(AJ100&lt;=0.6),"Media",IF((AJ100&gt;0.6)*AND(AJ100&lt;=0.8),"Alta",IF((AJ100&gt;0.8)*AND(AJ100&lt;=1),"Muy Alta",0)))))</f>
        <v>Baja</v>
      </c>
      <c r="AM100" s="185">
        <f>AJ100</f>
        <v>0.36</v>
      </c>
      <c r="AN100" s="187" t="str">
        <f>IF(AK100&lt;=0.2,"Leve",IF((AK100&gt;0.2)*AND(AK100&lt;=0.4),"Menor",IF((AK100&gt;0.4)*AND(AK100&lt;=0.6),"Moderado",IF((AK100&gt;0.6)*AND(AK100&lt;=0.8),"Mayor",IF((AK100&gt;0.8)*AND(AK100&lt;=1),"Catastrófico",0)))))</f>
        <v>Mayor</v>
      </c>
      <c r="AO100" s="188">
        <f>AK100</f>
        <v>0.8</v>
      </c>
      <c r="AP100" s="189" t="str">
        <f>AL100&amp;AN100</f>
        <v>BajaMayor</v>
      </c>
      <c r="AQ100" s="183" t="str">
        <f>IF(AP100="Muy AltaLeve","Alto",IF(AP100="AltaLeve","Moderado",IF(AP100="MediaLeve","Moderado",IF(AP100="BajaLeve","Bajo",IF(AP100="Muy BajaLeve","Bajo",IF(AP100="Muy AltaMenor","Alto",IF(AP100="AltaMenor","Moderado",IF(AP100="MediaMenor","Moderado",IF(AP100="BajaMenor","Moderado",IF(AP100="Muy BajaMenor","Bajo",IF(AP100="Muy AltaModerado","Alto",IF(AP100="AltaModerado","Alto",IF(AP100="MediaModerado","Moderado",IF(AP100="BajaModerado","Moderado",IF(AP100="Muy BajaModerado","Moderado",IF(AP100="Muy AltaMayor","Alto",IF(AP100="AltaMayor","Alto",IF(AP100="MediaMayor","Alto",IF(AP100="BajaMayor","Alto",IF(AP100="Muy BajaMayor","Alto",IF(AP100="Muy AltaCatastrófico","Extremo",IF(AP100="AltaCatastrófico","Extremo",IF(AP100="MediaCatastrófico","Extremo",IF(AP100="BajaCatastrófico","Extremo",IF(AP100="Muy BajaCatastrófico","Extremo")))))))))))))))))))))))))</f>
        <v>Alto</v>
      </c>
      <c r="AR100" s="163" t="s">
        <v>59</v>
      </c>
      <c r="AS100" s="165" t="s">
        <v>671</v>
      </c>
      <c r="AT100" s="175" t="s">
        <v>788</v>
      </c>
      <c r="AU100" s="175" t="s">
        <v>789</v>
      </c>
      <c r="AV100" s="165" t="s">
        <v>784</v>
      </c>
      <c r="AW100" s="80"/>
      <c r="AX100" s="171">
        <v>46023</v>
      </c>
      <c r="AY100" s="171">
        <v>46387</v>
      </c>
      <c r="AZ100" s="212" t="s">
        <v>289</v>
      </c>
      <c r="BA100" s="179"/>
      <c r="BB100" s="164"/>
    </row>
    <row r="101" spans="1:54" ht="42.75" x14ac:dyDescent="0.25">
      <c r="A101" s="223"/>
      <c r="B101" s="200"/>
      <c r="C101" s="293"/>
      <c r="D101" s="200"/>
      <c r="E101" s="200"/>
      <c r="F101" s="200"/>
      <c r="G101" s="200"/>
      <c r="H101" s="200"/>
      <c r="I101" s="313"/>
      <c r="J101" s="313"/>
      <c r="K101" s="200"/>
      <c r="L101" s="205"/>
      <c r="M101" s="206"/>
      <c r="N101" s="195"/>
      <c r="O101" s="182"/>
      <c r="P101" s="164"/>
      <c r="Q101" s="182"/>
      <c r="R101" s="182"/>
      <c r="S101" s="183"/>
      <c r="T101" s="66" t="s">
        <v>60</v>
      </c>
      <c r="U101" s="59" t="s">
        <v>554</v>
      </c>
      <c r="V101" s="67" t="s">
        <v>35</v>
      </c>
      <c r="W101" s="65" t="s">
        <v>53</v>
      </c>
      <c r="X101" s="65" t="s">
        <v>54</v>
      </c>
      <c r="Y101" s="63" t="str">
        <f t="shared" si="35"/>
        <v>PreventivoManual</v>
      </c>
      <c r="Z101" s="64">
        <f t="shared" si="36"/>
        <v>0.4</v>
      </c>
      <c r="AA101" s="62" t="s">
        <v>55</v>
      </c>
      <c r="AB101" s="62" t="s">
        <v>56</v>
      </c>
      <c r="AC101" s="62" t="s">
        <v>57</v>
      </c>
      <c r="AD101" s="184"/>
      <c r="AE101" s="65" t="s">
        <v>10</v>
      </c>
      <c r="AF101" s="64">
        <f>AF100-AI100</f>
        <v>0.6</v>
      </c>
      <c r="AG101" s="65" t="s">
        <v>60</v>
      </c>
      <c r="AH101" s="64">
        <f t="shared" si="37"/>
        <v>0.4</v>
      </c>
      <c r="AI101" s="64">
        <f t="shared" si="38"/>
        <v>0.24</v>
      </c>
      <c r="AJ101" s="185"/>
      <c r="AK101" s="186"/>
      <c r="AL101" s="187"/>
      <c r="AM101" s="185"/>
      <c r="AN101" s="187"/>
      <c r="AO101" s="188"/>
      <c r="AP101" s="189"/>
      <c r="AQ101" s="190"/>
      <c r="AR101" s="163"/>
      <c r="AS101" s="165"/>
      <c r="AT101" s="175"/>
      <c r="AU101" s="175"/>
      <c r="AV101" s="165"/>
      <c r="AW101" s="80"/>
      <c r="AX101" s="171"/>
      <c r="AY101" s="171"/>
      <c r="AZ101" s="212"/>
      <c r="BA101" s="179"/>
      <c r="BB101" s="164"/>
    </row>
    <row r="102" spans="1:54" ht="42.75" x14ac:dyDescent="0.25">
      <c r="A102" s="223">
        <f t="shared" ref="A102" si="53">A100+1</f>
        <v>48</v>
      </c>
      <c r="B102" s="200" t="s">
        <v>138</v>
      </c>
      <c r="C102" s="293" t="s">
        <v>260</v>
      </c>
      <c r="D102" s="200" t="s">
        <v>260</v>
      </c>
      <c r="E102" s="200" t="s">
        <v>149</v>
      </c>
      <c r="F102" s="200" t="s">
        <v>120</v>
      </c>
      <c r="G102" s="200" t="s">
        <v>254</v>
      </c>
      <c r="H102" s="200" t="s">
        <v>262</v>
      </c>
      <c r="I102" s="313" t="s">
        <v>402</v>
      </c>
      <c r="J102" s="313" t="s">
        <v>403</v>
      </c>
      <c r="K102" s="200" t="s">
        <v>161</v>
      </c>
      <c r="L102" s="204" t="s">
        <v>265</v>
      </c>
      <c r="M102" s="206" t="s">
        <v>176</v>
      </c>
      <c r="N102" s="195" t="str">
        <f>IF(M102="Máximo_2_Veces_por_Año",$I$468,IF(M102="3_a_24_veces_por_año",$I$469,IF(M102="24_a_500_veces_por_año",$I$470,IF(M102="500_a_5000_veces_por_año",$I$471,IF(M102="mas_de_5000_Veces_por_año",$I$472)))))</f>
        <v>Alta</v>
      </c>
      <c r="O102" s="182">
        <f>IF(N102="Muy Baja",$J$468,IF(N102="Baja",$J$469,IF(N102="Media",$J$470,IF(N102="Alta",$J$471,IF(N102="Muy Alta",$J$472)))))</f>
        <v>0.8</v>
      </c>
      <c r="P102" s="164" t="s">
        <v>62</v>
      </c>
      <c r="Q102" s="182">
        <f>IF(P102="Leve",$I$476,IF(P102="Menor",$I$477,IF(P102="Moderado",$I$478,IF(P102="Mayor",$I$479,IF(P102="Catastrófico",$I$480)))))</f>
        <v>0.8</v>
      </c>
      <c r="R102" s="182" t="str">
        <f>N102&amp;P102</f>
        <v>AltaMayor</v>
      </c>
      <c r="S102" s="183" t="str">
        <f>IF(R102="Muy AltaLeve","Alto",IF(R102="AltaLeve","Moderado",IF(R102="MediaLeve","Moderado",IF(R102="BajaLeve","Bajo",IF(R102="Muy BajaLeve","Bajo",IF(R102="Muy AltaMenor","Alto",IF(R102="AltaMenor","Moderado",IF(R102="MediaMenor","Moderado",IF(R102="BajaMenor","Moderado",IF(R102="Muy BajaMenor","Bajo",IF(R102="Muy AltaModerado","Alto",IF(R102="AltaModerado","Alto",IF(R102="MediaModerado","Moderado",IF(R102="BajaModerado","Moderado",IF(R102="Muy BajaModerado","Moderado",IF(R102="Muy AltaMayor","Alto",IF(R102="AltaMayor","Alto",IF(R102="MediaMayor","Alto",IF(R102="BajaMayor","Alto",IF(R102="Muy BajaMayor","Alto",IF(R102="Muy AltaCatastrófico","Extremo",IF(R102="AltaCatastrófico","Extremo",IF(R102="MediaCatastrófico","Extremo",IF(R102="BajaCatastrófico","Extremo",IF(R102="Muy BajaCatastrófico","Extremo")))))))))))))))))))))))))</f>
        <v>Alto</v>
      </c>
      <c r="T102" s="66" t="s">
        <v>52</v>
      </c>
      <c r="U102" s="59" t="s">
        <v>555</v>
      </c>
      <c r="V102" s="67" t="s">
        <v>35</v>
      </c>
      <c r="W102" s="65" t="s">
        <v>53</v>
      </c>
      <c r="X102" s="65" t="s">
        <v>54</v>
      </c>
      <c r="Y102" s="63" t="str">
        <f t="shared" si="35"/>
        <v>PreventivoManual</v>
      </c>
      <c r="Z102" s="64">
        <f t="shared" si="36"/>
        <v>0.4</v>
      </c>
      <c r="AA102" s="62" t="s">
        <v>55</v>
      </c>
      <c r="AB102" s="62" t="s">
        <v>56</v>
      </c>
      <c r="AC102" s="62" t="s">
        <v>57</v>
      </c>
      <c r="AD102" s="184" t="str">
        <f>J102</f>
        <v>Posibilidad de incumplimiento de las actividades desarrolladas por el personal asignado a cada IPS</v>
      </c>
      <c r="AE102" s="65" t="s">
        <v>10</v>
      </c>
      <c r="AF102" s="64">
        <f>O102</f>
        <v>0.8</v>
      </c>
      <c r="AG102" s="65" t="s">
        <v>52</v>
      </c>
      <c r="AH102" s="64">
        <f t="shared" si="37"/>
        <v>0.4</v>
      </c>
      <c r="AI102" s="64">
        <f t="shared" si="38"/>
        <v>0.32000000000000006</v>
      </c>
      <c r="AJ102" s="185">
        <f>AF103-AI103</f>
        <v>0.28799999999999998</v>
      </c>
      <c r="AK102" s="186">
        <f>Q102</f>
        <v>0.8</v>
      </c>
      <c r="AL102" s="187" t="str">
        <f>IF(AJ102&lt;=0.2,"Muy Baja",IF((AJ102&gt;0.2)*AND(AJ102&lt;=0.4),"Baja",IF((AJ102&gt;0.4)*AND(AJ102&lt;=0.6),"Media",IF((AJ102&gt;0.6)*AND(AJ102&lt;=0.8),"Alta",IF((AJ102&gt;0.8)*AND(AJ102&lt;=1),"Muy Alta",0)))))</f>
        <v>Baja</v>
      </c>
      <c r="AM102" s="185">
        <f>AJ102</f>
        <v>0.28799999999999998</v>
      </c>
      <c r="AN102" s="187" t="str">
        <f>IF(AK102&lt;=0.2,"Leve",IF((AK102&gt;0.2)*AND(AK102&lt;=0.4),"Menor",IF((AK102&gt;0.4)*AND(AK102&lt;=0.6),"Moderado",IF((AK102&gt;0.6)*AND(AK102&lt;=0.8),"Mayor",IF((AK102&gt;0.8)*AND(AK102&lt;=1),"Catastrófico",0)))))</f>
        <v>Mayor</v>
      </c>
      <c r="AO102" s="188">
        <f>AK102</f>
        <v>0.8</v>
      </c>
      <c r="AP102" s="189" t="str">
        <f>AL102&amp;AN102</f>
        <v>BajaMayor</v>
      </c>
      <c r="AQ102" s="183" t="str">
        <f>IF(AP102="Muy AltaLeve","Alto",IF(AP102="AltaLeve","Moderado",IF(AP102="MediaLeve","Moderado",IF(AP102="BajaLeve","Bajo",IF(AP102="Muy BajaLeve","Bajo",IF(AP102="Muy AltaMenor","Alto",IF(AP102="AltaMenor","Moderado",IF(AP102="MediaMenor","Moderado",IF(AP102="BajaMenor","Moderado",IF(AP102="Muy BajaMenor","Bajo",IF(AP102="Muy AltaModerado","Alto",IF(AP102="AltaModerado","Alto",IF(AP102="MediaModerado","Moderado",IF(AP102="BajaModerado","Moderado",IF(AP102="Muy BajaModerado","Moderado",IF(AP102="Muy AltaMayor","Alto",IF(AP102="AltaMayor","Alto",IF(AP102="MediaMayor","Alto",IF(AP102="BajaMayor","Alto",IF(AP102="Muy BajaMayor","Alto",IF(AP102="Muy AltaCatastrófico","Extremo",IF(AP102="AltaCatastrófico","Extremo",IF(AP102="MediaCatastrófico","Extremo",IF(AP102="BajaCatastrófico","Extremo",IF(AP102="Muy BajaCatastrófico","Extremo")))))))))))))))))))))))))</f>
        <v>Alto</v>
      </c>
      <c r="AR102" s="163" t="s">
        <v>59</v>
      </c>
      <c r="AS102" s="91" t="s">
        <v>672</v>
      </c>
      <c r="AT102" s="110" t="s">
        <v>747</v>
      </c>
      <c r="AU102" s="77" t="s">
        <v>790</v>
      </c>
      <c r="AV102" s="112" t="s">
        <v>784</v>
      </c>
      <c r="AW102" s="80"/>
      <c r="AX102" s="78">
        <v>46023</v>
      </c>
      <c r="AY102" s="78">
        <v>46387</v>
      </c>
      <c r="AZ102" s="79" t="s">
        <v>289</v>
      </c>
      <c r="BA102" s="132"/>
      <c r="BB102" s="164"/>
    </row>
    <row r="103" spans="1:54" ht="42.75" x14ac:dyDescent="0.25">
      <c r="A103" s="223"/>
      <c r="B103" s="200"/>
      <c r="C103" s="293"/>
      <c r="D103" s="200"/>
      <c r="E103" s="200"/>
      <c r="F103" s="200"/>
      <c r="G103" s="200"/>
      <c r="H103" s="200"/>
      <c r="I103" s="313"/>
      <c r="J103" s="313"/>
      <c r="K103" s="200"/>
      <c r="L103" s="205"/>
      <c r="M103" s="206"/>
      <c r="N103" s="195"/>
      <c r="O103" s="182"/>
      <c r="P103" s="164"/>
      <c r="Q103" s="182"/>
      <c r="R103" s="182"/>
      <c r="S103" s="183"/>
      <c r="T103" s="66" t="s">
        <v>60</v>
      </c>
      <c r="U103" s="59" t="s">
        <v>556</v>
      </c>
      <c r="V103" s="67" t="s">
        <v>35</v>
      </c>
      <c r="W103" s="65" t="s">
        <v>53</v>
      </c>
      <c r="X103" s="65" t="s">
        <v>54</v>
      </c>
      <c r="Y103" s="63" t="str">
        <f t="shared" si="35"/>
        <v>PreventivoManual</v>
      </c>
      <c r="Z103" s="64">
        <f t="shared" si="36"/>
        <v>0.4</v>
      </c>
      <c r="AA103" s="62" t="s">
        <v>55</v>
      </c>
      <c r="AB103" s="62" t="s">
        <v>56</v>
      </c>
      <c r="AC103" s="62" t="s">
        <v>57</v>
      </c>
      <c r="AD103" s="184"/>
      <c r="AE103" s="65" t="s">
        <v>10</v>
      </c>
      <c r="AF103" s="64">
        <f>AF102-AI102</f>
        <v>0.48</v>
      </c>
      <c r="AG103" s="65" t="s">
        <v>60</v>
      </c>
      <c r="AH103" s="64">
        <f t="shared" si="37"/>
        <v>0.4</v>
      </c>
      <c r="AI103" s="64">
        <f t="shared" si="38"/>
        <v>0.192</v>
      </c>
      <c r="AJ103" s="185"/>
      <c r="AK103" s="186"/>
      <c r="AL103" s="187"/>
      <c r="AM103" s="185"/>
      <c r="AN103" s="187"/>
      <c r="AO103" s="188"/>
      <c r="AP103" s="189"/>
      <c r="AQ103" s="190"/>
      <c r="AR103" s="163"/>
      <c r="AS103" s="91" t="s">
        <v>673</v>
      </c>
      <c r="AT103" s="110" t="s">
        <v>760</v>
      </c>
      <c r="AU103" s="77" t="s">
        <v>791</v>
      </c>
      <c r="AV103" s="112" t="s">
        <v>784</v>
      </c>
      <c r="AW103" s="80"/>
      <c r="AX103" s="78">
        <v>46023</v>
      </c>
      <c r="AY103" s="78">
        <v>46387</v>
      </c>
      <c r="AZ103" s="79" t="s">
        <v>289</v>
      </c>
      <c r="BA103" s="132"/>
      <c r="BB103" s="164"/>
    </row>
    <row r="104" spans="1:54" ht="42.75" x14ac:dyDescent="0.25">
      <c r="A104" s="223">
        <f t="shared" ref="A104" si="54">A102+1</f>
        <v>49</v>
      </c>
      <c r="B104" s="200" t="s">
        <v>138</v>
      </c>
      <c r="C104" s="293" t="s">
        <v>260</v>
      </c>
      <c r="D104" s="200" t="s">
        <v>260</v>
      </c>
      <c r="E104" s="200" t="s">
        <v>149</v>
      </c>
      <c r="F104" s="200" t="s">
        <v>120</v>
      </c>
      <c r="G104" s="191" t="s">
        <v>254</v>
      </c>
      <c r="H104" s="191" t="s">
        <v>262</v>
      </c>
      <c r="I104" s="216" t="s">
        <v>376</v>
      </c>
      <c r="J104" s="216" t="s">
        <v>404</v>
      </c>
      <c r="K104" s="191" t="s">
        <v>172</v>
      </c>
      <c r="L104" s="192" t="s">
        <v>272</v>
      </c>
      <c r="M104" s="194" t="s">
        <v>176</v>
      </c>
      <c r="N104" s="195" t="str">
        <f>IF(M104="Máximo_2_Veces_por_Año",$I$468,IF(M104="3_a_24_veces_por_año",$I$469,IF(M104="24_a_500_veces_por_año",$I$470,IF(M104="500_a_5000_veces_por_año",$I$471,IF(M104="mas_de_5000_Veces_por_año",$I$472)))))</f>
        <v>Alta</v>
      </c>
      <c r="O104" s="182">
        <f>IF(N104="Muy Baja",$J$468,IF(N104="Baja",$J$469,IF(N104="Media",$J$470,IF(N104="Alta",$J$471,IF(N104="Muy Alta",$J$472)))))</f>
        <v>0.8</v>
      </c>
      <c r="P104" s="164" t="s">
        <v>62</v>
      </c>
      <c r="Q104" s="182">
        <f>IF(P104="Leve",$I$476,IF(P104="Menor",$I$477,IF(P104="Moderado",$I$478,IF(P104="Mayor",$I$479,IF(P104="Catastrófico",$I$480)))))</f>
        <v>0.8</v>
      </c>
      <c r="R104" s="182" t="str">
        <f>N104&amp;P104</f>
        <v>AltaMayor</v>
      </c>
      <c r="S104" s="183" t="str">
        <f>IF(R104="Muy AltaLeve","Alto",IF(R104="AltaLeve","Moderado",IF(R104="MediaLeve","Moderado",IF(R104="BajaLeve","Bajo",IF(R104="Muy BajaLeve","Bajo",IF(R104="Muy AltaMenor","Alto",IF(R104="AltaMenor","Moderado",IF(R104="MediaMenor","Moderado",IF(R104="BajaMenor","Moderado",IF(R104="Muy BajaMenor","Bajo",IF(R104="Muy AltaModerado","Alto",IF(R104="AltaModerado","Alto",IF(R104="MediaModerado","Moderado",IF(R104="BajaModerado","Moderado",IF(R104="Muy BajaModerado","Moderado",IF(R104="Muy AltaMayor","Alto",IF(R104="AltaMayor","Alto",IF(R104="MediaMayor","Alto",IF(R104="BajaMayor","Alto",IF(R104="Muy BajaMayor","Alto",IF(R104="Muy AltaCatastrófico","Extremo",IF(R104="AltaCatastrófico","Extremo",IF(R104="MediaCatastrófico","Extremo",IF(R104="BajaCatastrófico","Extremo",IF(R104="Muy BajaCatastrófico","Extremo")))))))))))))))))))))))))</f>
        <v>Alto</v>
      </c>
      <c r="T104" s="66" t="s">
        <v>52</v>
      </c>
      <c r="U104" s="60" t="s">
        <v>557</v>
      </c>
      <c r="V104" s="61" t="s">
        <v>35</v>
      </c>
      <c r="W104" s="62" t="s">
        <v>53</v>
      </c>
      <c r="X104" s="62" t="s">
        <v>54</v>
      </c>
      <c r="Y104" s="63" t="str">
        <f t="shared" si="35"/>
        <v>PreventivoManual</v>
      </c>
      <c r="Z104" s="64">
        <f t="shared" si="36"/>
        <v>0.4</v>
      </c>
      <c r="AA104" s="62" t="s">
        <v>55</v>
      </c>
      <c r="AB104" s="62" t="s">
        <v>56</v>
      </c>
      <c r="AC104" s="62" t="s">
        <v>57</v>
      </c>
      <c r="AD104" s="184" t="str">
        <f>J104</f>
        <v>Posibilidad de recibir o solicitar cualquier dádiva o beneficio a nombre propio o de terceros con el fin asegurar la prestación del servicio.</v>
      </c>
      <c r="AE104" s="65" t="s">
        <v>10</v>
      </c>
      <c r="AF104" s="64">
        <f>O104</f>
        <v>0.8</v>
      </c>
      <c r="AG104" s="65" t="s">
        <v>52</v>
      </c>
      <c r="AH104" s="64">
        <f t="shared" si="37"/>
        <v>0.4</v>
      </c>
      <c r="AI104" s="64">
        <f t="shared" si="38"/>
        <v>0.32000000000000006</v>
      </c>
      <c r="AJ104" s="185">
        <f>AF105-AI105</f>
        <v>0.28799999999999998</v>
      </c>
      <c r="AK104" s="186">
        <f>Q104</f>
        <v>0.8</v>
      </c>
      <c r="AL104" s="187" t="str">
        <f>IF(AJ104&lt;=0.2,"Muy Baja",IF((AJ104&gt;0.2)*AND(AJ104&lt;=0.4),"Baja",IF((AJ104&gt;0.4)*AND(AJ104&lt;=0.6),"Media",IF((AJ104&gt;0.6)*AND(AJ104&lt;=0.8),"Alta",IF((AJ104&gt;0.8)*AND(AJ104&lt;=1),"Muy Alta",0)))))</f>
        <v>Baja</v>
      </c>
      <c r="AM104" s="185">
        <f>AJ104</f>
        <v>0.28799999999999998</v>
      </c>
      <c r="AN104" s="187" t="str">
        <f>IF(AK104&lt;=0.2,"Leve",IF((AK104&gt;0.2)*AND(AK104&lt;=0.4),"Menor",IF((AK104&gt;0.4)*AND(AK104&lt;=0.6),"Moderado",IF((AK104&gt;0.6)*AND(AK104&lt;=0.8),"Mayor",IF((AK104&gt;0.8)*AND(AK104&lt;=1),"Catastrófico",0)))))</f>
        <v>Mayor</v>
      </c>
      <c r="AO104" s="188">
        <f>AK104</f>
        <v>0.8</v>
      </c>
      <c r="AP104" s="189" t="str">
        <f>AL104&amp;AN104</f>
        <v>BajaMayor</v>
      </c>
      <c r="AQ104" s="183" t="str">
        <f>IF(AP104="Muy AltaLeve","Alto",IF(AP104="AltaLeve","Moderado",IF(AP104="MediaLeve","Moderado",IF(AP104="BajaLeve","Bajo",IF(AP104="Muy BajaLeve","Bajo",IF(AP104="Muy AltaMenor","Alto",IF(AP104="AltaMenor","Moderado",IF(AP104="MediaMenor","Moderado",IF(AP104="BajaMenor","Moderado",IF(AP104="Muy BajaMenor","Bajo",IF(AP104="Muy AltaModerado","Alto",IF(AP104="AltaModerado","Alto",IF(AP104="MediaModerado","Moderado",IF(AP104="BajaModerado","Moderado",IF(AP104="Muy BajaModerado","Moderado",IF(AP104="Muy AltaMayor","Alto",IF(AP104="AltaMayor","Alto",IF(AP104="MediaMayor","Alto",IF(AP104="BajaMayor","Alto",IF(AP104="Muy BajaMayor","Alto",IF(AP104="Muy AltaCatastrófico","Extremo",IF(AP104="AltaCatastrófico","Extremo",IF(AP104="MediaCatastrófico","Extremo",IF(AP104="BajaCatastrófico","Extremo",IF(AP104="Muy BajaCatastrófico","Extremo")))))))))))))))))))))))))</f>
        <v>Alto</v>
      </c>
      <c r="AR104" s="163" t="s">
        <v>59</v>
      </c>
      <c r="AS104" s="91" t="s">
        <v>674</v>
      </c>
      <c r="AT104" s="110" t="s">
        <v>792</v>
      </c>
      <c r="AU104" s="77" t="s">
        <v>793</v>
      </c>
      <c r="AV104" s="112" t="s">
        <v>784</v>
      </c>
      <c r="AW104" s="80"/>
      <c r="AX104" s="78">
        <v>46023</v>
      </c>
      <c r="AY104" s="78">
        <v>46387</v>
      </c>
      <c r="AZ104" s="79" t="s">
        <v>287</v>
      </c>
      <c r="BA104" s="132"/>
      <c r="BB104" s="164"/>
    </row>
    <row r="105" spans="1:54" ht="71.25" x14ac:dyDescent="0.25">
      <c r="A105" s="223"/>
      <c r="B105" s="200"/>
      <c r="C105" s="293"/>
      <c r="D105" s="200"/>
      <c r="E105" s="200"/>
      <c r="F105" s="200"/>
      <c r="G105" s="191"/>
      <c r="H105" s="191"/>
      <c r="I105" s="216"/>
      <c r="J105" s="216"/>
      <c r="K105" s="191"/>
      <c r="L105" s="193"/>
      <c r="M105" s="194"/>
      <c r="N105" s="195"/>
      <c r="O105" s="182"/>
      <c r="P105" s="164"/>
      <c r="Q105" s="182"/>
      <c r="R105" s="182"/>
      <c r="S105" s="183"/>
      <c r="T105" s="66" t="s">
        <v>60</v>
      </c>
      <c r="U105" s="60" t="s">
        <v>558</v>
      </c>
      <c r="V105" s="61" t="s">
        <v>35</v>
      </c>
      <c r="W105" s="62" t="s">
        <v>53</v>
      </c>
      <c r="X105" s="62" t="s">
        <v>54</v>
      </c>
      <c r="Y105" s="63" t="str">
        <f t="shared" si="35"/>
        <v>PreventivoManual</v>
      </c>
      <c r="Z105" s="64">
        <f t="shared" si="36"/>
        <v>0.4</v>
      </c>
      <c r="AA105" s="62" t="s">
        <v>55</v>
      </c>
      <c r="AB105" s="62" t="s">
        <v>56</v>
      </c>
      <c r="AC105" s="62" t="s">
        <v>57</v>
      </c>
      <c r="AD105" s="184"/>
      <c r="AE105" s="65" t="s">
        <v>10</v>
      </c>
      <c r="AF105" s="64">
        <f>AF104-AI104</f>
        <v>0.48</v>
      </c>
      <c r="AG105" s="65" t="s">
        <v>60</v>
      </c>
      <c r="AH105" s="64">
        <f t="shared" si="37"/>
        <v>0.4</v>
      </c>
      <c r="AI105" s="64">
        <f t="shared" si="38"/>
        <v>0.192</v>
      </c>
      <c r="AJ105" s="185"/>
      <c r="AK105" s="186"/>
      <c r="AL105" s="187"/>
      <c r="AM105" s="185"/>
      <c r="AN105" s="187"/>
      <c r="AO105" s="188"/>
      <c r="AP105" s="189"/>
      <c r="AQ105" s="190"/>
      <c r="AR105" s="163"/>
      <c r="AS105" s="91" t="s">
        <v>675</v>
      </c>
      <c r="AT105" s="110" t="s">
        <v>794</v>
      </c>
      <c r="AU105" s="77" t="s">
        <v>795</v>
      </c>
      <c r="AV105" s="112" t="s">
        <v>784</v>
      </c>
      <c r="AW105" s="80"/>
      <c r="AX105" s="78">
        <v>46023</v>
      </c>
      <c r="AY105" s="78">
        <v>46387</v>
      </c>
      <c r="AZ105" s="79" t="s">
        <v>287</v>
      </c>
      <c r="BA105" s="132"/>
      <c r="BB105" s="164"/>
    </row>
    <row r="106" spans="1:54" ht="42.75" customHeight="1" x14ac:dyDescent="0.25">
      <c r="A106" s="223">
        <f t="shared" ref="A106" si="55">A104+1</f>
        <v>50</v>
      </c>
      <c r="B106" s="200" t="s">
        <v>75</v>
      </c>
      <c r="C106" s="293" t="s">
        <v>149</v>
      </c>
      <c r="D106" s="200" t="s">
        <v>215</v>
      </c>
      <c r="E106" s="200" t="s">
        <v>83</v>
      </c>
      <c r="F106" s="200" t="s">
        <v>120</v>
      </c>
      <c r="G106" s="200" t="s">
        <v>254</v>
      </c>
      <c r="H106" s="200" t="s">
        <v>262</v>
      </c>
      <c r="I106" s="313" t="s">
        <v>1120</v>
      </c>
      <c r="J106" s="313" t="s">
        <v>405</v>
      </c>
      <c r="K106" s="200" t="s">
        <v>172</v>
      </c>
      <c r="L106" s="204" t="s">
        <v>272</v>
      </c>
      <c r="M106" s="206" t="s">
        <v>176</v>
      </c>
      <c r="N106" s="195" t="str">
        <f>IF(M106="Máximo_2_Veces_por_Año",$I$468,IF(M106="3_a_24_veces_por_año",$I$469,IF(M106="24_a_500_veces_por_año",$I$470,IF(M106="500_a_5000_veces_por_año",$I$471,IF(M106="mas_de_5000_Veces_por_año",$I$472)))))</f>
        <v>Alta</v>
      </c>
      <c r="O106" s="182">
        <f>IF(N106="Muy Baja",$J$468,IF(N106="Baja",$J$469,IF(N106="Media",$J$470,IF(N106="Alta",$J$471,IF(N106="Muy Alta",$J$472)))))</f>
        <v>0.8</v>
      </c>
      <c r="P106" s="164" t="s">
        <v>62</v>
      </c>
      <c r="Q106" s="182">
        <f>IF(P106="Leve",$I$476,IF(P106="Menor",$I$477,IF(P106="Moderado",$I$478,IF(P106="Mayor",$I$479,IF(P106="Catastrófico",$I$480)))))</f>
        <v>0.8</v>
      </c>
      <c r="R106" s="182" t="str">
        <f>N106&amp;P106</f>
        <v>AltaMayor</v>
      </c>
      <c r="S106" s="183" t="str">
        <f>IF(R106="Muy AltaLeve","Alto",IF(R106="AltaLeve","Moderado",IF(R106="MediaLeve","Moderado",IF(R106="BajaLeve","Bajo",IF(R106="Muy BajaLeve","Bajo",IF(R106="Muy AltaMenor","Alto",IF(R106="AltaMenor","Moderado",IF(R106="MediaMenor","Moderado",IF(R106="BajaMenor","Moderado",IF(R106="Muy BajaMenor","Bajo",IF(R106="Muy AltaModerado","Alto",IF(R106="AltaModerado","Alto",IF(R106="MediaModerado","Moderado",IF(R106="BajaModerado","Moderado",IF(R106="Muy BajaModerado","Moderado",IF(R106="Muy AltaMayor","Alto",IF(R106="AltaMayor","Alto",IF(R106="MediaMayor","Alto",IF(R106="BajaMayor","Alto",IF(R106="Muy BajaMayor","Alto",IF(R106="Muy AltaCatastrófico","Extremo",IF(R106="AltaCatastrófico","Extremo",IF(R106="MediaCatastrófico","Extremo",IF(R106="BajaCatastrófico","Extremo",IF(R106="Muy BajaCatastrófico","Extremo")))))))))))))))))))))))))</f>
        <v>Alto</v>
      </c>
      <c r="T106" s="66" t="s">
        <v>52</v>
      </c>
      <c r="U106" s="59" t="s">
        <v>559</v>
      </c>
      <c r="V106" s="67" t="s">
        <v>35</v>
      </c>
      <c r="W106" s="65" t="s">
        <v>53</v>
      </c>
      <c r="X106" s="65" t="s">
        <v>54</v>
      </c>
      <c r="Y106" s="63" t="str">
        <f t="shared" si="35"/>
        <v>PreventivoManual</v>
      </c>
      <c r="Z106" s="64">
        <f t="shared" si="36"/>
        <v>0.4</v>
      </c>
      <c r="AA106" s="62" t="s">
        <v>55</v>
      </c>
      <c r="AB106" s="62" t="s">
        <v>56</v>
      </c>
      <c r="AC106" s="62" t="s">
        <v>57</v>
      </c>
      <c r="AD106" s="184" t="str">
        <f>J106</f>
        <v>Posibilidad de incurrir en sanciones por vincular servidores públicos y/o colaboradores a la Empresa Social del Estado IMSALUD, sin el lleno de requisitos establecidos por la normatividad vigente.</v>
      </c>
      <c r="AE106" s="65" t="s">
        <v>10</v>
      </c>
      <c r="AF106" s="64">
        <f>O106</f>
        <v>0.8</v>
      </c>
      <c r="AG106" s="65" t="s">
        <v>52</v>
      </c>
      <c r="AH106" s="64">
        <f t="shared" si="37"/>
        <v>0.4</v>
      </c>
      <c r="AI106" s="64">
        <f t="shared" si="38"/>
        <v>0.32000000000000006</v>
      </c>
      <c r="AJ106" s="185">
        <f>AF107-AI107</f>
        <v>0.28799999999999998</v>
      </c>
      <c r="AK106" s="186">
        <f>Q106</f>
        <v>0.8</v>
      </c>
      <c r="AL106" s="187" t="str">
        <f>IF(AJ106&lt;=0.2,"Muy Baja",IF((AJ106&gt;0.2)*AND(AJ106&lt;=0.4),"Baja",IF((AJ106&gt;0.4)*AND(AJ106&lt;=0.6),"Media",IF((AJ106&gt;0.6)*AND(AJ106&lt;=0.8),"Alta",IF((AJ106&gt;0.8)*AND(AJ106&lt;=1),"Muy Alta",0)))))</f>
        <v>Baja</v>
      </c>
      <c r="AM106" s="185">
        <f>AJ106</f>
        <v>0.28799999999999998</v>
      </c>
      <c r="AN106" s="187" t="str">
        <f>IF(AK106&lt;=0.2,"Leve",IF((AK106&gt;0.2)*AND(AK106&lt;=0.4),"Menor",IF((AK106&gt;0.4)*AND(AK106&lt;=0.6),"Moderado",IF((AK106&gt;0.6)*AND(AK106&lt;=0.8),"Mayor",IF((AK106&gt;0.8)*AND(AK106&lt;=1),"Catastrófico",0)))))</f>
        <v>Mayor</v>
      </c>
      <c r="AO106" s="188">
        <f>AK106</f>
        <v>0.8</v>
      </c>
      <c r="AP106" s="189" t="str">
        <f>AL106&amp;AN106</f>
        <v>BajaMayor</v>
      </c>
      <c r="AQ106" s="183" t="str">
        <f>IF(AP106="Muy AltaLeve","Alto",IF(AP106="AltaLeve","Moderado",IF(AP106="MediaLeve","Moderado",IF(AP106="BajaLeve","Bajo",IF(AP106="Muy BajaLeve","Bajo",IF(AP106="Muy AltaMenor","Alto",IF(AP106="AltaMenor","Moderado",IF(AP106="MediaMenor","Moderado",IF(AP106="BajaMenor","Moderado",IF(AP106="Muy BajaMenor","Bajo",IF(AP106="Muy AltaModerado","Alto",IF(AP106="AltaModerado","Alto",IF(AP106="MediaModerado","Moderado",IF(AP106="BajaModerado","Moderado",IF(AP106="Muy BajaModerado","Moderado",IF(AP106="Muy AltaMayor","Alto",IF(AP106="AltaMayor","Alto",IF(AP106="MediaMayor","Alto",IF(AP106="BajaMayor","Alto",IF(AP106="Muy BajaMayor","Alto",IF(AP106="Muy AltaCatastrófico","Extremo",IF(AP106="AltaCatastrófico","Extremo",IF(AP106="MediaCatastrófico","Extremo",IF(AP106="BajaCatastrófico","Extremo",IF(AP106="Muy BajaCatastrófico","Extremo")))))))))))))))))))))))))</f>
        <v>Alto</v>
      </c>
      <c r="AR106" s="163" t="s">
        <v>59</v>
      </c>
      <c r="AS106" s="175" t="s">
        <v>676</v>
      </c>
      <c r="AT106" s="175" t="s">
        <v>760</v>
      </c>
      <c r="AU106" s="175" t="s">
        <v>796</v>
      </c>
      <c r="AV106" s="175" t="s">
        <v>797</v>
      </c>
      <c r="AW106" s="80"/>
      <c r="AX106" s="171">
        <v>46023</v>
      </c>
      <c r="AY106" s="171">
        <v>46387</v>
      </c>
      <c r="AZ106" s="163" t="s">
        <v>289</v>
      </c>
      <c r="BA106" s="317"/>
      <c r="BB106" s="164"/>
    </row>
    <row r="107" spans="1:54" ht="42.75" x14ac:dyDescent="0.25">
      <c r="A107" s="223"/>
      <c r="B107" s="200"/>
      <c r="C107" s="293"/>
      <c r="D107" s="200"/>
      <c r="E107" s="200"/>
      <c r="F107" s="200"/>
      <c r="G107" s="200"/>
      <c r="H107" s="200"/>
      <c r="I107" s="313"/>
      <c r="J107" s="313"/>
      <c r="K107" s="200"/>
      <c r="L107" s="205"/>
      <c r="M107" s="206"/>
      <c r="N107" s="195"/>
      <c r="O107" s="182"/>
      <c r="P107" s="164"/>
      <c r="Q107" s="182"/>
      <c r="R107" s="182"/>
      <c r="S107" s="183"/>
      <c r="T107" s="66" t="s">
        <v>60</v>
      </c>
      <c r="U107" s="59" t="s">
        <v>560</v>
      </c>
      <c r="V107" s="67" t="s">
        <v>35</v>
      </c>
      <c r="W107" s="65" t="s">
        <v>53</v>
      </c>
      <c r="X107" s="65" t="s">
        <v>54</v>
      </c>
      <c r="Y107" s="63" t="str">
        <f t="shared" si="35"/>
        <v>PreventivoManual</v>
      </c>
      <c r="Z107" s="64">
        <f t="shared" si="36"/>
        <v>0.4</v>
      </c>
      <c r="AA107" s="62" t="s">
        <v>55</v>
      </c>
      <c r="AB107" s="62" t="s">
        <v>56</v>
      </c>
      <c r="AC107" s="62" t="s">
        <v>57</v>
      </c>
      <c r="AD107" s="184"/>
      <c r="AE107" s="65" t="s">
        <v>10</v>
      </c>
      <c r="AF107" s="64">
        <f>AF106-AI106</f>
        <v>0.48</v>
      </c>
      <c r="AG107" s="65" t="s">
        <v>60</v>
      </c>
      <c r="AH107" s="64">
        <f t="shared" si="37"/>
        <v>0.4</v>
      </c>
      <c r="AI107" s="64">
        <f t="shared" si="38"/>
        <v>0.192</v>
      </c>
      <c r="AJ107" s="185"/>
      <c r="AK107" s="186"/>
      <c r="AL107" s="187"/>
      <c r="AM107" s="185"/>
      <c r="AN107" s="187"/>
      <c r="AO107" s="188"/>
      <c r="AP107" s="189"/>
      <c r="AQ107" s="190"/>
      <c r="AR107" s="163"/>
      <c r="AS107" s="175"/>
      <c r="AT107" s="175"/>
      <c r="AU107" s="175"/>
      <c r="AV107" s="175"/>
      <c r="AW107" s="80"/>
      <c r="AX107" s="171"/>
      <c r="AY107" s="171"/>
      <c r="AZ107" s="163"/>
      <c r="BA107" s="317"/>
      <c r="BB107" s="164"/>
    </row>
    <row r="108" spans="1:54" ht="42.75" customHeight="1" x14ac:dyDescent="0.25">
      <c r="A108" s="223">
        <f t="shared" ref="A108" si="56">A106+1</f>
        <v>51</v>
      </c>
      <c r="B108" s="200" t="s">
        <v>75</v>
      </c>
      <c r="C108" s="293" t="s">
        <v>149</v>
      </c>
      <c r="D108" s="200" t="s">
        <v>215</v>
      </c>
      <c r="E108" s="200" t="s">
        <v>149</v>
      </c>
      <c r="F108" s="200" t="s">
        <v>120</v>
      </c>
      <c r="G108" s="200" t="s">
        <v>112</v>
      </c>
      <c r="H108" s="200" t="s">
        <v>262</v>
      </c>
      <c r="I108" s="313" t="s">
        <v>406</v>
      </c>
      <c r="J108" s="313" t="s">
        <v>407</v>
      </c>
      <c r="K108" s="200" t="s">
        <v>161</v>
      </c>
      <c r="L108" s="204" t="s">
        <v>265</v>
      </c>
      <c r="M108" s="206" t="s">
        <v>176</v>
      </c>
      <c r="N108" s="195" t="str">
        <f>IF(M108="Máximo_2_Veces_por_Año",$I$468,IF(M108="3_a_24_veces_por_año",$I$469,IF(M108="24_a_500_veces_por_año",$I$470,IF(M108="500_a_5000_veces_por_año",$I$471,IF(M108="mas_de_5000_Veces_por_año",$I$472)))))</f>
        <v>Alta</v>
      </c>
      <c r="O108" s="182">
        <f>IF(N108="Muy Baja",$J$468,IF(N108="Baja",$J$469,IF(N108="Media",$J$470,IF(N108="Alta",$J$471,IF(N108="Muy Alta",$J$472)))))</f>
        <v>0.8</v>
      </c>
      <c r="P108" s="164" t="s">
        <v>51</v>
      </c>
      <c r="Q108" s="182">
        <f>IF(P108="Leve",$I$476,IF(P108="Menor",$I$477,IF(P108="Moderado",$I$478,IF(P108="Mayor",$I$479,IF(P108="Catastrófico",$I$480)))))</f>
        <v>0.6</v>
      </c>
      <c r="R108" s="182" t="str">
        <f>N108&amp;P108</f>
        <v>AltaModerado</v>
      </c>
      <c r="S108" s="183" t="str">
        <f>IF(R108="Muy AltaLeve","Alto",IF(R108="AltaLeve","Moderado",IF(R108="MediaLeve","Moderado",IF(R108="BajaLeve","Bajo",IF(R108="Muy BajaLeve","Bajo",IF(R108="Muy AltaMenor","Alto",IF(R108="AltaMenor","Moderado",IF(R108="MediaMenor","Moderado",IF(R108="BajaMenor","Moderado",IF(R108="Muy BajaMenor","Bajo",IF(R108="Muy AltaModerado","Alto",IF(R108="AltaModerado","Alto",IF(R108="MediaModerado","Moderado",IF(R108="BajaModerado","Moderado",IF(R108="Muy BajaModerado","Moderado",IF(R108="Muy AltaMayor","Alto",IF(R108="AltaMayor","Alto",IF(R108="MediaMayor","Alto",IF(R108="BajaMayor","Alto",IF(R108="Muy BajaMayor","Alto",IF(R108="Muy AltaCatastrófico","Extremo",IF(R108="AltaCatastrófico","Extremo",IF(R108="MediaCatastrófico","Extremo",IF(R108="BajaCatastrófico","Extremo",IF(R108="Muy BajaCatastrófico","Extremo")))))))))))))))))))))))))</f>
        <v>Alto</v>
      </c>
      <c r="T108" s="66" t="s">
        <v>52</v>
      </c>
      <c r="U108" s="59" t="s">
        <v>561</v>
      </c>
      <c r="V108" s="67" t="s">
        <v>35</v>
      </c>
      <c r="W108" s="65" t="s">
        <v>53</v>
      </c>
      <c r="X108" s="65" t="s">
        <v>54</v>
      </c>
      <c r="Y108" s="63" t="str">
        <f t="shared" si="35"/>
        <v>PreventivoManual</v>
      </c>
      <c r="Z108" s="64">
        <f t="shared" si="36"/>
        <v>0.4</v>
      </c>
      <c r="AA108" s="62" t="s">
        <v>55</v>
      </c>
      <c r="AB108" s="62" t="s">
        <v>56</v>
      </c>
      <c r="AC108" s="62" t="s">
        <v>57</v>
      </c>
      <c r="AD108" s="184" t="str">
        <f>J108</f>
        <v>Posibilidad de que no se registren las novedades de la nomina oportunamente.</v>
      </c>
      <c r="AE108" s="65" t="s">
        <v>10</v>
      </c>
      <c r="AF108" s="64">
        <f>O108</f>
        <v>0.8</v>
      </c>
      <c r="AG108" s="65" t="s">
        <v>52</v>
      </c>
      <c r="AH108" s="64">
        <f t="shared" si="37"/>
        <v>0.4</v>
      </c>
      <c r="AI108" s="64">
        <f t="shared" si="38"/>
        <v>0.32000000000000006</v>
      </c>
      <c r="AJ108" s="185">
        <f>AF109-AI109</f>
        <v>0.28799999999999998</v>
      </c>
      <c r="AK108" s="186">
        <f>Q108</f>
        <v>0.6</v>
      </c>
      <c r="AL108" s="187" t="str">
        <f>IF(AJ108&lt;=0.2,"Muy Baja",IF((AJ108&gt;0.2)*AND(AJ108&lt;=0.4),"Baja",IF((AJ108&gt;0.4)*AND(AJ108&lt;=0.6),"Media",IF((AJ108&gt;0.6)*AND(AJ108&lt;=0.8),"Alta",IF((AJ108&gt;0.8)*AND(AJ108&lt;=1),"Muy Alta",0)))))</f>
        <v>Baja</v>
      </c>
      <c r="AM108" s="185">
        <f>AJ108</f>
        <v>0.28799999999999998</v>
      </c>
      <c r="AN108" s="187" t="str">
        <f>IF(AK108&lt;=0.2,"Leve",IF((AK108&gt;0.2)*AND(AK108&lt;=0.4),"Menor",IF((AK108&gt;0.4)*AND(AK108&lt;=0.6),"Moderado",IF((AK108&gt;0.6)*AND(AK108&lt;=0.8),"Mayor",IF((AK108&gt;0.8)*AND(AK108&lt;=1),"Catastrófico",0)))))</f>
        <v>Moderado</v>
      </c>
      <c r="AO108" s="188">
        <f>AK108</f>
        <v>0.6</v>
      </c>
      <c r="AP108" s="189" t="str">
        <f>AL108&amp;AN108</f>
        <v>BajaModerado</v>
      </c>
      <c r="AQ108" s="183" t="str">
        <f>IF(AP108="Muy AltaLeve","Alto",IF(AP108="AltaLeve","Moderado",IF(AP108="MediaLeve","Moderado",IF(AP108="BajaLeve","Bajo",IF(AP108="Muy BajaLeve","Bajo",IF(AP108="Muy AltaMenor","Alto",IF(AP108="AltaMenor","Moderado",IF(AP108="MediaMenor","Moderado",IF(AP108="BajaMenor","Moderado",IF(AP108="Muy BajaMenor","Bajo",IF(AP108="Muy AltaModerado","Alto",IF(AP108="AltaModerado","Alto",IF(AP108="MediaModerado","Moderado",IF(AP108="BajaModerado","Moderado",IF(AP108="Muy BajaModerado","Moderado",IF(AP108="Muy AltaMayor","Alto",IF(AP108="AltaMayor","Alto",IF(AP108="MediaMayor","Alto",IF(AP108="BajaMayor","Alto",IF(AP108="Muy BajaMayor","Alto",IF(AP108="Muy AltaCatastrófico","Extremo",IF(AP108="AltaCatastrófico","Extremo",IF(AP108="MediaCatastrófico","Extremo",IF(AP108="BajaCatastrófico","Extremo",IF(AP108="Muy BajaCatastrófico","Extremo")))))))))))))))))))))))))</f>
        <v>Moderado</v>
      </c>
      <c r="AR108" s="163" t="s">
        <v>59</v>
      </c>
      <c r="AS108" s="175" t="s">
        <v>677</v>
      </c>
      <c r="AT108" s="175" t="s">
        <v>760</v>
      </c>
      <c r="AU108" s="175" t="s">
        <v>796</v>
      </c>
      <c r="AV108" s="175" t="s">
        <v>798</v>
      </c>
      <c r="AW108" s="80"/>
      <c r="AX108" s="171">
        <v>46023</v>
      </c>
      <c r="AY108" s="171">
        <v>46387</v>
      </c>
      <c r="AZ108" s="163" t="s">
        <v>289</v>
      </c>
      <c r="BA108" s="317"/>
      <c r="BB108" s="164"/>
    </row>
    <row r="109" spans="1:54" ht="42.75" x14ac:dyDescent="0.25">
      <c r="A109" s="223"/>
      <c r="B109" s="200"/>
      <c r="C109" s="293"/>
      <c r="D109" s="200"/>
      <c r="E109" s="200"/>
      <c r="F109" s="200"/>
      <c r="G109" s="200"/>
      <c r="H109" s="200"/>
      <c r="I109" s="313"/>
      <c r="J109" s="313"/>
      <c r="K109" s="200"/>
      <c r="L109" s="205"/>
      <c r="M109" s="206"/>
      <c r="N109" s="195"/>
      <c r="O109" s="182"/>
      <c r="P109" s="164"/>
      <c r="Q109" s="182"/>
      <c r="R109" s="182"/>
      <c r="S109" s="183"/>
      <c r="T109" s="66" t="s">
        <v>60</v>
      </c>
      <c r="U109" s="59" t="s">
        <v>562</v>
      </c>
      <c r="V109" s="67" t="s">
        <v>35</v>
      </c>
      <c r="W109" s="65" t="s">
        <v>53</v>
      </c>
      <c r="X109" s="65" t="s">
        <v>54</v>
      </c>
      <c r="Y109" s="63" t="str">
        <f t="shared" si="35"/>
        <v>PreventivoManual</v>
      </c>
      <c r="Z109" s="64">
        <f t="shared" si="36"/>
        <v>0.4</v>
      </c>
      <c r="AA109" s="62" t="s">
        <v>55</v>
      </c>
      <c r="AB109" s="62" t="s">
        <v>56</v>
      </c>
      <c r="AC109" s="62" t="s">
        <v>57</v>
      </c>
      <c r="AD109" s="184"/>
      <c r="AE109" s="65" t="s">
        <v>10</v>
      </c>
      <c r="AF109" s="64">
        <f>AF108-AI108</f>
        <v>0.48</v>
      </c>
      <c r="AG109" s="65" t="s">
        <v>60</v>
      </c>
      <c r="AH109" s="64">
        <f t="shared" si="37"/>
        <v>0.4</v>
      </c>
      <c r="AI109" s="64">
        <f t="shared" si="38"/>
        <v>0.192</v>
      </c>
      <c r="AJ109" s="185"/>
      <c r="AK109" s="186"/>
      <c r="AL109" s="187"/>
      <c r="AM109" s="185"/>
      <c r="AN109" s="187"/>
      <c r="AO109" s="188"/>
      <c r="AP109" s="189"/>
      <c r="AQ109" s="190"/>
      <c r="AR109" s="163"/>
      <c r="AS109" s="175"/>
      <c r="AT109" s="175"/>
      <c r="AU109" s="175"/>
      <c r="AV109" s="175"/>
      <c r="AW109" s="80"/>
      <c r="AX109" s="171"/>
      <c r="AY109" s="171"/>
      <c r="AZ109" s="163"/>
      <c r="BA109" s="317"/>
      <c r="BB109" s="164"/>
    </row>
    <row r="110" spans="1:54" ht="42.75" customHeight="1" x14ac:dyDescent="0.25">
      <c r="A110" s="223">
        <f t="shared" ref="A110" si="57">A108+1</f>
        <v>52</v>
      </c>
      <c r="B110" s="200" t="s">
        <v>75</v>
      </c>
      <c r="C110" s="293" t="s">
        <v>149</v>
      </c>
      <c r="D110" s="200" t="s">
        <v>215</v>
      </c>
      <c r="E110" s="200" t="s">
        <v>149</v>
      </c>
      <c r="F110" s="200" t="s">
        <v>120</v>
      </c>
      <c r="G110" s="200" t="s">
        <v>112</v>
      </c>
      <c r="H110" s="200" t="s">
        <v>262</v>
      </c>
      <c r="I110" s="313" t="s">
        <v>408</v>
      </c>
      <c r="J110" s="313" t="s">
        <v>409</v>
      </c>
      <c r="K110" s="200" t="s">
        <v>161</v>
      </c>
      <c r="L110" s="204" t="s">
        <v>265</v>
      </c>
      <c r="M110" s="206" t="s">
        <v>171</v>
      </c>
      <c r="N110" s="195" t="str">
        <f>IF(M110="Máximo_2_Veces_por_Año",$I$468,IF(M110="3_a_24_veces_por_año",$I$469,IF(M110="24_a_500_veces_por_año",$I$470,IF(M110="500_a_5000_veces_por_año",$I$471,IF(M110="mas_de_5000_Veces_por_año",$I$472)))))</f>
        <v>Media</v>
      </c>
      <c r="O110" s="182">
        <f>IF(N110="Muy Baja",$J$468,IF(N110="Baja",$J$469,IF(N110="Media",$J$470,IF(N110="Alta",$J$471,IF(N110="Muy Alta",$J$472)))))</f>
        <v>0.6</v>
      </c>
      <c r="P110" s="164" t="s">
        <v>62</v>
      </c>
      <c r="Q110" s="182">
        <f>IF(P110="Leve",$I$476,IF(P110="Menor",$I$477,IF(P110="Moderado",$I$478,IF(P110="Mayor",$I$479,IF(P110="Catastrófico",$I$480)))))</f>
        <v>0.8</v>
      </c>
      <c r="R110" s="182" t="str">
        <f>N110&amp;P110</f>
        <v>MediaMayor</v>
      </c>
      <c r="S110" s="183" t="str">
        <f>IF(R110="Muy AltaLeve","Alto",IF(R110="AltaLeve","Moderado",IF(R110="MediaLeve","Moderado",IF(R110="BajaLeve","Bajo",IF(R110="Muy BajaLeve","Bajo",IF(R110="Muy AltaMenor","Alto",IF(R110="AltaMenor","Moderado",IF(R110="MediaMenor","Moderado",IF(R110="BajaMenor","Moderado",IF(R110="Muy BajaMenor","Bajo",IF(R110="Muy AltaModerado","Alto",IF(R110="AltaModerado","Alto",IF(R110="MediaModerado","Moderado",IF(R110="BajaModerado","Moderado",IF(R110="Muy BajaModerado","Moderado",IF(R110="Muy AltaMayor","Alto",IF(R110="AltaMayor","Alto",IF(R110="MediaMayor","Alto",IF(R110="BajaMayor","Alto",IF(R110="Muy BajaMayor","Alto",IF(R110="Muy AltaCatastrófico","Extremo",IF(R110="AltaCatastrófico","Extremo",IF(R110="MediaCatastrófico","Extremo",IF(R110="BajaCatastrófico","Extremo",IF(R110="Muy BajaCatastrófico","Extremo")))))))))))))))))))))))))</f>
        <v>Alto</v>
      </c>
      <c r="T110" s="66" t="s">
        <v>52</v>
      </c>
      <c r="U110" s="59" t="s">
        <v>563</v>
      </c>
      <c r="V110" s="67" t="s">
        <v>35</v>
      </c>
      <c r="W110" s="65" t="s">
        <v>53</v>
      </c>
      <c r="X110" s="65" t="s">
        <v>54</v>
      </c>
      <c r="Y110" s="63" t="str">
        <f t="shared" si="35"/>
        <v>PreventivoManual</v>
      </c>
      <c r="Z110" s="64">
        <f t="shared" si="36"/>
        <v>0.4</v>
      </c>
      <c r="AA110" s="62" t="s">
        <v>55</v>
      </c>
      <c r="AB110" s="62" t="s">
        <v>56</v>
      </c>
      <c r="AC110" s="62" t="s">
        <v>57</v>
      </c>
      <c r="AD110" s="184" t="str">
        <f>J110</f>
        <v>Posibilidad de liquidación errónea del proceso de nomina por parte de la ESE IMSALUD.</v>
      </c>
      <c r="AE110" s="65" t="s">
        <v>10</v>
      </c>
      <c r="AF110" s="64">
        <f>O110</f>
        <v>0.6</v>
      </c>
      <c r="AG110" s="65" t="s">
        <v>52</v>
      </c>
      <c r="AH110" s="64">
        <f t="shared" si="37"/>
        <v>0.4</v>
      </c>
      <c r="AI110" s="64">
        <f t="shared" si="38"/>
        <v>0.24</v>
      </c>
      <c r="AJ110" s="185">
        <f>AF111-AI111</f>
        <v>0.216</v>
      </c>
      <c r="AK110" s="186">
        <f>Q110</f>
        <v>0.8</v>
      </c>
      <c r="AL110" s="187" t="str">
        <f>IF(AJ110&lt;=0.2,"Muy Baja",IF((AJ110&gt;0.2)*AND(AJ110&lt;=0.4),"Baja",IF((AJ110&gt;0.4)*AND(AJ110&lt;=0.6),"Media",IF((AJ110&gt;0.6)*AND(AJ110&lt;=0.8),"Alta",IF((AJ110&gt;0.8)*AND(AJ110&lt;=1),"Muy Alta",0)))))</f>
        <v>Baja</v>
      </c>
      <c r="AM110" s="185">
        <f>AJ110</f>
        <v>0.216</v>
      </c>
      <c r="AN110" s="187" t="str">
        <f>IF(AK110&lt;=0.2,"Leve",IF((AK110&gt;0.2)*AND(AK110&lt;=0.4),"Menor",IF((AK110&gt;0.4)*AND(AK110&lt;=0.6),"Moderado",IF((AK110&gt;0.6)*AND(AK110&lt;=0.8),"Mayor",IF((AK110&gt;0.8)*AND(AK110&lt;=1),"Catastrófico",0)))))</f>
        <v>Mayor</v>
      </c>
      <c r="AO110" s="188">
        <f>AK110</f>
        <v>0.8</v>
      </c>
      <c r="AP110" s="189" t="str">
        <f>AL110&amp;AN110</f>
        <v>BajaMayor</v>
      </c>
      <c r="AQ110" s="183" t="str">
        <f>IF(AP110="Muy AltaLeve","Alto",IF(AP110="AltaLeve","Moderado",IF(AP110="MediaLeve","Moderado",IF(AP110="BajaLeve","Bajo",IF(AP110="Muy BajaLeve","Bajo",IF(AP110="Muy AltaMenor","Alto",IF(AP110="AltaMenor","Moderado",IF(AP110="MediaMenor","Moderado",IF(AP110="BajaMenor","Moderado",IF(AP110="Muy BajaMenor","Bajo",IF(AP110="Muy AltaModerado","Alto",IF(AP110="AltaModerado","Alto",IF(AP110="MediaModerado","Moderado",IF(AP110="BajaModerado","Moderado",IF(AP110="Muy BajaModerado","Moderado",IF(AP110="Muy AltaMayor","Alto",IF(AP110="AltaMayor","Alto",IF(AP110="MediaMayor","Alto",IF(AP110="BajaMayor","Alto",IF(AP110="Muy BajaMayor","Alto",IF(AP110="Muy AltaCatastrófico","Extremo",IF(AP110="AltaCatastrófico","Extremo",IF(AP110="MediaCatastrófico","Extremo",IF(AP110="BajaCatastrófico","Extremo",IF(AP110="Muy BajaCatastrófico","Extremo")))))))))))))))))))))))))</f>
        <v>Alto</v>
      </c>
      <c r="AR110" s="163" t="s">
        <v>59</v>
      </c>
      <c r="AS110" s="175" t="s">
        <v>678</v>
      </c>
      <c r="AT110" s="175" t="s">
        <v>760</v>
      </c>
      <c r="AU110" s="175" t="s">
        <v>796</v>
      </c>
      <c r="AV110" s="175" t="s">
        <v>798</v>
      </c>
      <c r="AW110" s="80"/>
      <c r="AX110" s="171">
        <v>46023</v>
      </c>
      <c r="AY110" s="171">
        <v>46387</v>
      </c>
      <c r="AZ110" s="163" t="s">
        <v>289</v>
      </c>
      <c r="BA110" s="317"/>
      <c r="BB110" s="164"/>
    </row>
    <row r="111" spans="1:54" ht="42.75" x14ac:dyDescent="0.25">
      <c r="A111" s="223"/>
      <c r="B111" s="200"/>
      <c r="C111" s="293"/>
      <c r="D111" s="200"/>
      <c r="E111" s="200"/>
      <c r="F111" s="200"/>
      <c r="G111" s="200"/>
      <c r="H111" s="200"/>
      <c r="I111" s="313"/>
      <c r="J111" s="313"/>
      <c r="K111" s="200"/>
      <c r="L111" s="205"/>
      <c r="M111" s="206"/>
      <c r="N111" s="195"/>
      <c r="O111" s="182"/>
      <c r="P111" s="164"/>
      <c r="Q111" s="182"/>
      <c r="R111" s="182"/>
      <c r="S111" s="183"/>
      <c r="T111" s="66" t="s">
        <v>60</v>
      </c>
      <c r="U111" s="59" t="s">
        <v>564</v>
      </c>
      <c r="V111" s="67" t="s">
        <v>35</v>
      </c>
      <c r="W111" s="65" t="s">
        <v>53</v>
      </c>
      <c r="X111" s="65" t="s">
        <v>54</v>
      </c>
      <c r="Y111" s="63" t="str">
        <f t="shared" si="35"/>
        <v>PreventivoManual</v>
      </c>
      <c r="Z111" s="64">
        <f t="shared" si="36"/>
        <v>0.4</v>
      </c>
      <c r="AA111" s="62" t="s">
        <v>55</v>
      </c>
      <c r="AB111" s="62" t="s">
        <v>56</v>
      </c>
      <c r="AC111" s="62" t="s">
        <v>57</v>
      </c>
      <c r="AD111" s="184"/>
      <c r="AE111" s="65" t="s">
        <v>10</v>
      </c>
      <c r="AF111" s="64">
        <f>AF110-AI110</f>
        <v>0.36</v>
      </c>
      <c r="AG111" s="65" t="s">
        <v>60</v>
      </c>
      <c r="AH111" s="64">
        <f t="shared" si="37"/>
        <v>0.4</v>
      </c>
      <c r="AI111" s="64">
        <f t="shared" si="38"/>
        <v>0.14399999999999999</v>
      </c>
      <c r="AJ111" s="185"/>
      <c r="AK111" s="186"/>
      <c r="AL111" s="187"/>
      <c r="AM111" s="185"/>
      <c r="AN111" s="187"/>
      <c r="AO111" s="188"/>
      <c r="AP111" s="189"/>
      <c r="AQ111" s="190"/>
      <c r="AR111" s="163"/>
      <c r="AS111" s="175"/>
      <c r="AT111" s="175"/>
      <c r="AU111" s="175"/>
      <c r="AV111" s="175"/>
      <c r="AW111" s="80"/>
      <c r="AX111" s="171"/>
      <c r="AY111" s="171"/>
      <c r="AZ111" s="163"/>
      <c r="BA111" s="317"/>
      <c r="BB111" s="164"/>
    </row>
    <row r="112" spans="1:54" ht="42.75" customHeight="1" x14ac:dyDescent="0.25">
      <c r="A112" s="223">
        <f t="shared" ref="A112" si="58">A110+1</f>
        <v>53</v>
      </c>
      <c r="B112" s="200" t="s">
        <v>75</v>
      </c>
      <c r="C112" s="293" t="s">
        <v>149</v>
      </c>
      <c r="D112" s="200" t="s">
        <v>76</v>
      </c>
      <c r="E112" s="200" t="s">
        <v>149</v>
      </c>
      <c r="F112" s="200" t="s">
        <v>120</v>
      </c>
      <c r="G112" s="200" t="s">
        <v>139</v>
      </c>
      <c r="H112" s="200" t="s">
        <v>262</v>
      </c>
      <c r="I112" s="313" t="s">
        <v>410</v>
      </c>
      <c r="J112" s="313" t="s">
        <v>411</v>
      </c>
      <c r="K112" s="200" t="s">
        <v>161</v>
      </c>
      <c r="L112" s="204" t="s">
        <v>265</v>
      </c>
      <c r="M112" s="206" t="s">
        <v>160</v>
      </c>
      <c r="N112" s="195" t="str">
        <f>IF(M112="Máximo_2_Veces_por_Año",$I$468,IF(M112="3_a_24_veces_por_año",$I$469,IF(M112="24_a_500_veces_por_año",$I$470,IF(M112="500_a_5000_veces_por_año",$I$471,IF(M112="mas_de_5000_Veces_por_año",$I$472)))))</f>
        <v>Muy Baja</v>
      </c>
      <c r="O112" s="182">
        <f>IF(N112="Muy Baja",$J$468,IF(N112="Baja",$J$469,IF(N112="Media",$J$470,IF(N112="Alta",$J$471,IF(N112="Muy Alta",$J$472)))))</f>
        <v>0.2</v>
      </c>
      <c r="P112" s="164" t="s">
        <v>62</v>
      </c>
      <c r="Q112" s="182">
        <f>IF(P112="Leve",$I$476,IF(P112="Menor",$I$477,IF(P112="Moderado",$I$478,IF(P112="Mayor",$I$479,IF(P112="Catastrófico",$I$480)))))</f>
        <v>0.8</v>
      </c>
      <c r="R112" s="182" t="str">
        <f>N112&amp;P112</f>
        <v>Muy BajaMayor</v>
      </c>
      <c r="S112" s="183" t="str">
        <f>IF(R112="Muy AltaLeve","Alto",IF(R112="AltaLeve","Moderado",IF(R112="MediaLeve","Moderado",IF(R112="BajaLeve","Bajo",IF(R112="Muy BajaLeve","Bajo",IF(R112="Muy AltaMenor","Alto",IF(R112="AltaMenor","Moderado",IF(R112="MediaMenor","Moderado",IF(R112="BajaMenor","Moderado",IF(R112="Muy BajaMenor","Bajo",IF(R112="Muy AltaModerado","Alto",IF(R112="AltaModerado","Alto",IF(R112="MediaModerado","Moderado",IF(R112="BajaModerado","Moderado",IF(R112="Muy BajaModerado","Moderado",IF(R112="Muy AltaMayor","Alto",IF(R112="AltaMayor","Alto",IF(R112="MediaMayor","Alto",IF(R112="BajaMayor","Alto",IF(R112="Muy BajaMayor","Alto",IF(R112="Muy AltaCatastrófico","Extremo",IF(R112="AltaCatastrófico","Extremo",IF(R112="MediaCatastrófico","Extremo",IF(R112="BajaCatastrófico","Extremo",IF(R112="Muy BajaCatastrófico","Extremo")))))))))))))))))))))))))</f>
        <v>Alto</v>
      </c>
      <c r="T112" s="66" t="s">
        <v>52</v>
      </c>
      <c r="U112" s="59" t="s">
        <v>565</v>
      </c>
      <c r="V112" s="67" t="s">
        <v>35</v>
      </c>
      <c r="W112" s="65" t="s">
        <v>53</v>
      </c>
      <c r="X112" s="65" t="s">
        <v>54</v>
      </c>
      <c r="Y112" s="63" t="str">
        <f t="shared" si="35"/>
        <v>PreventivoManual</v>
      </c>
      <c r="Z112" s="64">
        <f t="shared" si="36"/>
        <v>0.4</v>
      </c>
      <c r="AA112" s="62" t="s">
        <v>55</v>
      </c>
      <c r="AB112" s="62" t="s">
        <v>56</v>
      </c>
      <c r="AC112" s="62" t="s">
        <v>57</v>
      </c>
      <c r="AD112" s="184" t="str">
        <f>J112</f>
        <v>Posibilidad de no realizar la medición de clima laboral acorde a la normatividad vigente</v>
      </c>
      <c r="AE112" s="65" t="s">
        <v>10</v>
      </c>
      <c r="AF112" s="64">
        <f>O112</f>
        <v>0.2</v>
      </c>
      <c r="AG112" s="65" t="s">
        <v>52</v>
      </c>
      <c r="AH112" s="64">
        <f t="shared" si="37"/>
        <v>0.4</v>
      </c>
      <c r="AI112" s="64">
        <f t="shared" si="38"/>
        <v>8.0000000000000016E-2</v>
      </c>
      <c r="AJ112" s="185">
        <f>AF113-AI113</f>
        <v>7.1999999999999995E-2</v>
      </c>
      <c r="AK112" s="186">
        <f>Q112</f>
        <v>0.8</v>
      </c>
      <c r="AL112" s="187" t="str">
        <f>IF(AJ112&lt;=0.2,"Muy Baja",IF((AJ112&gt;0.2)*AND(AJ112&lt;=0.4),"Baja",IF((AJ112&gt;0.4)*AND(AJ112&lt;=0.6),"Media",IF((AJ112&gt;0.6)*AND(AJ112&lt;=0.8),"Alta",IF((AJ112&gt;0.8)*AND(AJ112&lt;=1),"Muy Alta",0)))))</f>
        <v>Muy Baja</v>
      </c>
      <c r="AM112" s="185">
        <f>AJ112</f>
        <v>7.1999999999999995E-2</v>
      </c>
      <c r="AN112" s="187" t="str">
        <f>IF(AK112&lt;=0.2,"Leve",IF((AK112&gt;0.2)*AND(AK112&lt;=0.4),"Menor",IF((AK112&gt;0.4)*AND(AK112&lt;=0.6),"Moderado",IF((AK112&gt;0.6)*AND(AK112&lt;=0.8),"Mayor",IF((AK112&gt;0.8)*AND(AK112&lt;=1),"Catastrófico",0)))))</f>
        <v>Mayor</v>
      </c>
      <c r="AO112" s="188">
        <f>AK112</f>
        <v>0.8</v>
      </c>
      <c r="AP112" s="189" t="str">
        <f>AL112&amp;AN112</f>
        <v>Muy BajaMayor</v>
      </c>
      <c r="AQ112" s="183" t="str">
        <f>IF(AP112="Muy AltaLeve","Alto",IF(AP112="AltaLeve","Moderado",IF(AP112="MediaLeve","Moderado",IF(AP112="BajaLeve","Bajo",IF(AP112="Muy BajaLeve","Bajo",IF(AP112="Muy AltaMenor","Alto",IF(AP112="AltaMenor","Moderado",IF(AP112="MediaMenor","Moderado",IF(AP112="BajaMenor","Moderado",IF(AP112="Muy BajaMenor","Bajo",IF(AP112="Muy AltaModerado","Alto",IF(AP112="AltaModerado","Alto",IF(AP112="MediaModerado","Moderado",IF(AP112="BajaModerado","Moderado",IF(AP112="Muy BajaModerado","Moderado",IF(AP112="Muy AltaMayor","Alto",IF(AP112="AltaMayor","Alto",IF(AP112="MediaMayor","Alto",IF(AP112="BajaMayor","Alto",IF(AP112="Muy BajaMayor","Alto",IF(AP112="Muy AltaCatastrófico","Extremo",IF(AP112="AltaCatastrófico","Extremo",IF(AP112="MediaCatastrófico","Extremo",IF(AP112="BajaCatastrófico","Extremo",IF(AP112="Muy BajaCatastrófico","Extremo")))))))))))))))))))))))))</f>
        <v>Alto</v>
      </c>
      <c r="AR112" s="163" t="s">
        <v>59</v>
      </c>
      <c r="AS112" s="175" t="s">
        <v>679</v>
      </c>
      <c r="AT112" s="175" t="s">
        <v>760</v>
      </c>
      <c r="AU112" s="175" t="s">
        <v>796</v>
      </c>
      <c r="AV112" s="175" t="s">
        <v>799</v>
      </c>
      <c r="AW112" s="80"/>
      <c r="AX112" s="171">
        <v>46023</v>
      </c>
      <c r="AY112" s="171">
        <v>46387</v>
      </c>
      <c r="AZ112" s="163" t="s">
        <v>292</v>
      </c>
      <c r="BA112" s="317"/>
      <c r="BB112" s="164"/>
    </row>
    <row r="113" spans="1:54" ht="42.75" x14ac:dyDescent="0.25">
      <c r="A113" s="223"/>
      <c r="B113" s="200"/>
      <c r="C113" s="293"/>
      <c r="D113" s="200"/>
      <c r="E113" s="200"/>
      <c r="F113" s="200"/>
      <c r="G113" s="200"/>
      <c r="H113" s="200"/>
      <c r="I113" s="313"/>
      <c r="J113" s="313"/>
      <c r="K113" s="200"/>
      <c r="L113" s="205"/>
      <c r="M113" s="206"/>
      <c r="N113" s="195"/>
      <c r="O113" s="182"/>
      <c r="P113" s="164"/>
      <c r="Q113" s="182"/>
      <c r="R113" s="182"/>
      <c r="S113" s="183"/>
      <c r="T113" s="66" t="s">
        <v>60</v>
      </c>
      <c r="U113" s="59" t="s">
        <v>566</v>
      </c>
      <c r="V113" s="67" t="s">
        <v>35</v>
      </c>
      <c r="W113" s="65" t="s">
        <v>53</v>
      </c>
      <c r="X113" s="65" t="s">
        <v>54</v>
      </c>
      <c r="Y113" s="63" t="str">
        <f t="shared" si="35"/>
        <v>PreventivoManual</v>
      </c>
      <c r="Z113" s="64">
        <f t="shared" si="36"/>
        <v>0.4</v>
      </c>
      <c r="AA113" s="62" t="s">
        <v>55</v>
      </c>
      <c r="AB113" s="62" t="s">
        <v>56</v>
      </c>
      <c r="AC113" s="62" t="s">
        <v>57</v>
      </c>
      <c r="AD113" s="184"/>
      <c r="AE113" s="65" t="s">
        <v>10</v>
      </c>
      <c r="AF113" s="64">
        <f>AF112-AI112</f>
        <v>0.12</v>
      </c>
      <c r="AG113" s="65" t="s">
        <v>60</v>
      </c>
      <c r="AH113" s="64">
        <f t="shared" si="37"/>
        <v>0.4</v>
      </c>
      <c r="AI113" s="64">
        <f t="shared" si="38"/>
        <v>4.8000000000000001E-2</v>
      </c>
      <c r="AJ113" s="185"/>
      <c r="AK113" s="186"/>
      <c r="AL113" s="187"/>
      <c r="AM113" s="185"/>
      <c r="AN113" s="187"/>
      <c r="AO113" s="188"/>
      <c r="AP113" s="189"/>
      <c r="AQ113" s="190"/>
      <c r="AR113" s="163"/>
      <c r="AS113" s="175"/>
      <c r="AT113" s="175"/>
      <c r="AU113" s="175"/>
      <c r="AV113" s="175"/>
      <c r="AW113" s="80"/>
      <c r="AX113" s="171"/>
      <c r="AY113" s="171"/>
      <c r="AZ113" s="163"/>
      <c r="BA113" s="317"/>
      <c r="BB113" s="164"/>
    </row>
    <row r="114" spans="1:54" ht="57" customHeight="1" x14ac:dyDescent="0.25">
      <c r="A114" s="223">
        <f t="shared" ref="A114" si="59">A112+1</f>
        <v>54</v>
      </c>
      <c r="B114" s="200" t="s">
        <v>75</v>
      </c>
      <c r="C114" s="293" t="s">
        <v>149</v>
      </c>
      <c r="D114" s="200" t="s">
        <v>215</v>
      </c>
      <c r="E114" s="200" t="s">
        <v>248</v>
      </c>
      <c r="F114" s="200" t="s">
        <v>120</v>
      </c>
      <c r="G114" s="200" t="s">
        <v>139</v>
      </c>
      <c r="H114" s="200" t="s">
        <v>262</v>
      </c>
      <c r="I114" s="313" t="s">
        <v>412</v>
      </c>
      <c r="J114" s="313" t="s">
        <v>413</v>
      </c>
      <c r="K114" s="200" t="s">
        <v>161</v>
      </c>
      <c r="L114" s="204" t="s">
        <v>265</v>
      </c>
      <c r="M114" s="206" t="s">
        <v>165</v>
      </c>
      <c r="N114" s="195" t="str">
        <f>IF(M114="Máximo_2_Veces_por_Año",$I$468,IF(M114="3_a_24_veces_por_año",$I$469,IF(M114="24_a_500_veces_por_año",$I$470,IF(M114="500_a_5000_veces_por_año",$I$471,IF(M114="mas_de_5000_Veces_por_año",$I$472)))))</f>
        <v>Baja</v>
      </c>
      <c r="O114" s="182">
        <f>IF(N114="Muy Baja",$J$468,IF(N114="Baja",$J$469,IF(N114="Media",$J$470,IF(N114="Alta",$J$471,IF(N114="Muy Alta",$J$472)))))</f>
        <v>0.4</v>
      </c>
      <c r="P114" s="164" t="s">
        <v>62</v>
      </c>
      <c r="Q114" s="182">
        <f>IF(P114="Leve",$I$476,IF(P114="Menor",$I$477,IF(P114="Moderado",$I$478,IF(P114="Mayor",$I$479,IF(P114="Catastrófico",$I$480)))))</f>
        <v>0.8</v>
      </c>
      <c r="R114" s="182" t="str">
        <f>N114&amp;P114</f>
        <v>BajaMayor</v>
      </c>
      <c r="S114" s="183" t="str">
        <f>IF(R114="Muy AltaLeve","Alto",IF(R114="AltaLeve","Moderado",IF(R114="MediaLeve","Moderado",IF(R114="BajaLeve","Bajo",IF(R114="Muy BajaLeve","Bajo",IF(R114="Muy AltaMenor","Alto",IF(R114="AltaMenor","Moderado",IF(R114="MediaMenor","Moderado",IF(R114="BajaMenor","Moderado",IF(R114="Muy BajaMenor","Bajo",IF(R114="Muy AltaModerado","Alto",IF(R114="AltaModerado","Alto",IF(R114="MediaModerado","Moderado",IF(R114="BajaModerado","Moderado",IF(R114="Muy BajaModerado","Moderado",IF(R114="Muy AltaMayor","Alto",IF(R114="AltaMayor","Alto",IF(R114="MediaMayor","Alto",IF(R114="BajaMayor","Alto",IF(R114="Muy BajaMayor","Alto",IF(R114="Muy AltaCatastrófico","Extremo",IF(R114="AltaCatastrófico","Extremo",IF(R114="MediaCatastrófico","Extremo",IF(R114="BajaCatastrófico","Extremo",IF(R114="Muy BajaCatastrófico","Extremo")))))))))))))))))))))))))</f>
        <v>Alto</v>
      </c>
      <c r="T114" s="66" t="s">
        <v>52</v>
      </c>
      <c r="U114" s="59" t="s">
        <v>567</v>
      </c>
      <c r="V114" s="67" t="s">
        <v>35</v>
      </c>
      <c r="W114" s="65" t="s">
        <v>53</v>
      </c>
      <c r="X114" s="65" t="s">
        <v>54</v>
      </c>
      <c r="Y114" s="63" t="str">
        <f t="shared" si="35"/>
        <v>PreventivoManual</v>
      </c>
      <c r="Z114" s="64">
        <f t="shared" si="36"/>
        <v>0.4</v>
      </c>
      <c r="AA114" s="62" t="s">
        <v>55</v>
      </c>
      <c r="AB114" s="62" t="s">
        <v>56</v>
      </c>
      <c r="AC114" s="62" t="s">
        <v>57</v>
      </c>
      <c r="AD114" s="184" t="str">
        <f>J114</f>
        <v>Posibilidad de incumplir las acciones establecidas en los planes de gestión estratégica del talento humano adoptados por la ESE IMSALUD.</v>
      </c>
      <c r="AE114" s="65" t="s">
        <v>10</v>
      </c>
      <c r="AF114" s="64">
        <f>O114</f>
        <v>0.4</v>
      </c>
      <c r="AG114" s="65" t="s">
        <v>52</v>
      </c>
      <c r="AH114" s="64">
        <f t="shared" si="37"/>
        <v>0.4</v>
      </c>
      <c r="AI114" s="64">
        <f t="shared" si="38"/>
        <v>0.16000000000000003</v>
      </c>
      <c r="AJ114" s="185">
        <f>AF115-AI115</f>
        <v>0.14399999999999999</v>
      </c>
      <c r="AK114" s="186">
        <f>Q114</f>
        <v>0.8</v>
      </c>
      <c r="AL114" s="187" t="str">
        <f>IF(AJ114&lt;=0.2,"Muy Baja",IF((AJ114&gt;0.2)*AND(AJ114&lt;=0.4),"Baja",IF((AJ114&gt;0.4)*AND(AJ114&lt;=0.6),"Media",IF((AJ114&gt;0.6)*AND(AJ114&lt;=0.8),"Alta",IF((AJ114&gt;0.8)*AND(AJ114&lt;=1),"Muy Alta",0)))))</f>
        <v>Muy Baja</v>
      </c>
      <c r="AM114" s="185">
        <f>AJ114</f>
        <v>0.14399999999999999</v>
      </c>
      <c r="AN114" s="187" t="str">
        <f>IF(AK114&lt;=0.2,"Leve",IF((AK114&gt;0.2)*AND(AK114&lt;=0.4),"Menor",IF((AK114&gt;0.4)*AND(AK114&lt;=0.6),"Moderado",IF((AK114&gt;0.6)*AND(AK114&lt;=0.8),"Mayor",IF((AK114&gt;0.8)*AND(AK114&lt;=1),"Catastrófico",0)))))</f>
        <v>Mayor</v>
      </c>
      <c r="AO114" s="188">
        <f>AK114</f>
        <v>0.8</v>
      </c>
      <c r="AP114" s="189" t="str">
        <f>AL114&amp;AN114</f>
        <v>Muy BajaMayor</v>
      </c>
      <c r="AQ114" s="183" t="str">
        <f>IF(AP114="Muy AltaLeve","Alto",IF(AP114="AltaLeve","Moderado",IF(AP114="MediaLeve","Moderado",IF(AP114="BajaLeve","Bajo",IF(AP114="Muy BajaLeve","Bajo",IF(AP114="Muy AltaMenor","Alto",IF(AP114="AltaMenor","Moderado",IF(AP114="MediaMenor","Moderado",IF(AP114="BajaMenor","Moderado",IF(AP114="Muy BajaMenor","Bajo",IF(AP114="Muy AltaModerado","Alto",IF(AP114="AltaModerado","Alto",IF(AP114="MediaModerado","Moderado",IF(AP114="BajaModerado","Moderado",IF(AP114="Muy BajaModerado","Moderado",IF(AP114="Muy AltaMayor","Alto",IF(AP114="AltaMayor","Alto",IF(AP114="MediaMayor","Alto",IF(AP114="BajaMayor","Alto",IF(AP114="Muy BajaMayor","Alto",IF(AP114="Muy AltaCatastrófico","Extremo",IF(AP114="AltaCatastrófico","Extremo",IF(AP114="MediaCatastrófico","Extremo",IF(AP114="BajaCatastrófico","Extremo",IF(AP114="Muy BajaCatastrófico","Extremo")))))))))))))))))))))))))</f>
        <v>Alto</v>
      </c>
      <c r="AR114" s="163" t="s">
        <v>59</v>
      </c>
      <c r="AS114" s="175" t="s">
        <v>680</v>
      </c>
      <c r="AT114" s="175" t="s">
        <v>760</v>
      </c>
      <c r="AU114" s="175" t="s">
        <v>796</v>
      </c>
      <c r="AV114" s="175" t="s">
        <v>800</v>
      </c>
      <c r="AW114" s="80"/>
      <c r="AX114" s="171">
        <v>46023</v>
      </c>
      <c r="AY114" s="171">
        <v>46387</v>
      </c>
      <c r="AZ114" s="163" t="s">
        <v>289</v>
      </c>
      <c r="BA114" s="317"/>
      <c r="BB114" s="164"/>
    </row>
    <row r="115" spans="1:54" ht="57" x14ac:dyDescent="0.25">
      <c r="A115" s="223"/>
      <c r="B115" s="200"/>
      <c r="C115" s="293"/>
      <c r="D115" s="200"/>
      <c r="E115" s="200"/>
      <c r="F115" s="200"/>
      <c r="G115" s="200"/>
      <c r="H115" s="200"/>
      <c r="I115" s="313"/>
      <c r="J115" s="313"/>
      <c r="K115" s="200"/>
      <c r="L115" s="205"/>
      <c r="M115" s="206"/>
      <c r="N115" s="195"/>
      <c r="O115" s="182"/>
      <c r="P115" s="164"/>
      <c r="Q115" s="182"/>
      <c r="R115" s="182"/>
      <c r="S115" s="183"/>
      <c r="T115" s="66" t="s">
        <v>60</v>
      </c>
      <c r="U115" s="59" t="s">
        <v>568</v>
      </c>
      <c r="V115" s="67" t="s">
        <v>35</v>
      </c>
      <c r="W115" s="65" t="s">
        <v>53</v>
      </c>
      <c r="X115" s="65" t="s">
        <v>54</v>
      </c>
      <c r="Y115" s="63" t="str">
        <f t="shared" si="35"/>
        <v>PreventivoManual</v>
      </c>
      <c r="Z115" s="64">
        <f t="shared" si="36"/>
        <v>0.4</v>
      </c>
      <c r="AA115" s="62" t="s">
        <v>55</v>
      </c>
      <c r="AB115" s="62" t="s">
        <v>56</v>
      </c>
      <c r="AC115" s="62" t="s">
        <v>57</v>
      </c>
      <c r="AD115" s="184"/>
      <c r="AE115" s="65" t="s">
        <v>10</v>
      </c>
      <c r="AF115" s="64">
        <f>AF114-AI114</f>
        <v>0.24</v>
      </c>
      <c r="AG115" s="65" t="s">
        <v>60</v>
      </c>
      <c r="AH115" s="64">
        <f t="shared" si="37"/>
        <v>0.4</v>
      </c>
      <c r="AI115" s="64">
        <f t="shared" si="38"/>
        <v>9.6000000000000002E-2</v>
      </c>
      <c r="AJ115" s="185"/>
      <c r="AK115" s="186"/>
      <c r="AL115" s="187"/>
      <c r="AM115" s="185"/>
      <c r="AN115" s="187"/>
      <c r="AO115" s="188"/>
      <c r="AP115" s="189"/>
      <c r="AQ115" s="190"/>
      <c r="AR115" s="163"/>
      <c r="AS115" s="175"/>
      <c r="AT115" s="175"/>
      <c r="AU115" s="175"/>
      <c r="AV115" s="175"/>
      <c r="AW115" s="80"/>
      <c r="AX115" s="171"/>
      <c r="AY115" s="171"/>
      <c r="AZ115" s="163"/>
      <c r="BA115" s="317"/>
      <c r="BB115" s="164"/>
    </row>
    <row r="116" spans="1:54" ht="42.75" customHeight="1" x14ac:dyDescent="0.25">
      <c r="A116" s="223">
        <f t="shared" ref="A116" si="60">A114+1</f>
        <v>55</v>
      </c>
      <c r="B116" s="200" t="s">
        <v>75</v>
      </c>
      <c r="C116" s="293" t="s">
        <v>149</v>
      </c>
      <c r="D116" s="200" t="s">
        <v>215</v>
      </c>
      <c r="E116" s="200" t="s">
        <v>248</v>
      </c>
      <c r="F116" s="200" t="s">
        <v>120</v>
      </c>
      <c r="G116" s="200" t="s">
        <v>139</v>
      </c>
      <c r="H116" s="200" t="s">
        <v>262</v>
      </c>
      <c r="I116" s="313" t="s">
        <v>414</v>
      </c>
      <c r="J116" s="313" t="s">
        <v>415</v>
      </c>
      <c r="K116" s="200" t="s">
        <v>161</v>
      </c>
      <c r="L116" s="204" t="s">
        <v>265</v>
      </c>
      <c r="M116" s="206" t="s">
        <v>171</v>
      </c>
      <c r="N116" s="195" t="str">
        <f>IF(M116="Máximo_2_Veces_por_Año",$I$468,IF(M116="3_a_24_veces_por_año",$I$469,IF(M116="24_a_500_veces_por_año",$I$470,IF(M116="500_a_5000_veces_por_año",$I$471,IF(M116="mas_de_5000_Veces_por_año",$I$472)))))</f>
        <v>Media</v>
      </c>
      <c r="O116" s="182">
        <f>IF(N116="Muy Baja",$J$468,IF(N116="Baja",$J$469,IF(N116="Media",$J$470,IF(N116="Alta",$J$471,IF(N116="Muy Alta",$J$472)))))</f>
        <v>0.6</v>
      </c>
      <c r="P116" s="164" t="s">
        <v>62</v>
      </c>
      <c r="Q116" s="182">
        <f>IF(P116="Leve",$I$476,IF(P116="Menor",$I$477,IF(P116="Moderado",$I$478,IF(P116="Mayor",$I$479,IF(P116="Catastrófico",$I$480)))))</f>
        <v>0.8</v>
      </c>
      <c r="R116" s="182" t="str">
        <f>N116&amp;P116</f>
        <v>MediaMayor</v>
      </c>
      <c r="S116" s="183" t="str">
        <f>IF(R116="Muy AltaLeve","Alto",IF(R116="AltaLeve","Moderado",IF(R116="MediaLeve","Moderado",IF(R116="BajaLeve","Bajo",IF(R116="Muy BajaLeve","Bajo",IF(R116="Muy AltaMenor","Alto",IF(R116="AltaMenor","Moderado",IF(R116="MediaMenor","Moderado",IF(R116="BajaMenor","Moderado",IF(R116="Muy BajaMenor","Bajo",IF(R116="Muy AltaModerado","Alto",IF(R116="AltaModerado","Alto",IF(R116="MediaModerado","Moderado",IF(R116="BajaModerado","Moderado",IF(R116="Muy BajaModerado","Moderado",IF(R116="Muy AltaMayor","Alto",IF(R116="AltaMayor","Alto",IF(R116="MediaMayor","Alto",IF(R116="BajaMayor","Alto",IF(R116="Muy BajaMayor","Alto",IF(R116="Muy AltaCatastrófico","Extremo",IF(R116="AltaCatastrófico","Extremo",IF(R116="MediaCatastrófico","Extremo",IF(R116="BajaCatastrófico","Extremo",IF(R116="Muy BajaCatastrófico","Extremo")))))))))))))))))))))))))</f>
        <v>Alto</v>
      </c>
      <c r="T116" s="66" t="s">
        <v>52</v>
      </c>
      <c r="U116" s="59" t="s">
        <v>569</v>
      </c>
      <c r="V116" s="67" t="s">
        <v>35</v>
      </c>
      <c r="W116" s="65" t="s">
        <v>53</v>
      </c>
      <c r="X116" s="65" t="s">
        <v>54</v>
      </c>
      <c r="Y116" s="63" t="str">
        <f t="shared" si="35"/>
        <v>PreventivoManual</v>
      </c>
      <c r="Z116" s="64">
        <f t="shared" si="36"/>
        <v>0.4</v>
      </c>
      <c r="AA116" s="62" t="s">
        <v>55</v>
      </c>
      <c r="AB116" s="62" t="s">
        <v>56</v>
      </c>
      <c r="AC116" s="62" t="s">
        <v>57</v>
      </c>
      <c r="AD116" s="184" t="str">
        <f>J116</f>
        <v xml:space="preserve">Posibilidad de incumplir con la evaluaciones de desempeño laboral aplicada a los empleados con derechos de carrera administrativa de la ESE IMSALUD </v>
      </c>
      <c r="AE116" s="65" t="s">
        <v>10</v>
      </c>
      <c r="AF116" s="64">
        <f>O116</f>
        <v>0.6</v>
      </c>
      <c r="AG116" s="65" t="s">
        <v>52</v>
      </c>
      <c r="AH116" s="64">
        <f t="shared" si="37"/>
        <v>0.4</v>
      </c>
      <c r="AI116" s="64">
        <f t="shared" si="38"/>
        <v>0.24</v>
      </c>
      <c r="AJ116" s="185">
        <f>AF117-AI117</f>
        <v>0.216</v>
      </c>
      <c r="AK116" s="186">
        <f>Q116</f>
        <v>0.8</v>
      </c>
      <c r="AL116" s="187" t="str">
        <f>IF(AJ116&lt;=0.2,"Muy Baja",IF((AJ116&gt;0.2)*AND(AJ116&lt;=0.4),"Baja",IF((AJ116&gt;0.4)*AND(AJ116&lt;=0.6),"Media",IF((AJ116&gt;0.6)*AND(AJ116&lt;=0.8),"Alta",IF((AJ116&gt;0.8)*AND(AJ116&lt;=1),"Muy Alta",0)))))</f>
        <v>Baja</v>
      </c>
      <c r="AM116" s="185">
        <f>AJ116</f>
        <v>0.216</v>
      </c>
      <c r="AN116" s="187" t="str">
        <f>IF(AK116&lt;=0.2,"Leve",IF((AK116&gt;0.2)*AND(AK116&lt;=0.4),"Menor",IF((AK116&gt;0.4)*AND(AK116&lt;=0.6),"Moderado",IF((AK116&gt;0.6)*AND(AK116&lt;=0.8),"Mayor",IF((AK116&gt;0.8)*AND(AK116&lt;=1),"Catastrófico",0)))))</f>
        <v>Mayor</v>
      </c>
      <c r="AO116" s="188">
        <f>AK116</f>
        <v>0.8</v>
      </c>
      <c r="AP116" s="189" t="str">
        <f>AL116&amp;AN116</f>
        <v>BajaMayor</v>
      </c>
      <c r="AQ116" s="183" t="str">
        <f>IF(AP116="Muy AltaLeve","Alto",IF(AP116="AltaLeve","Moderado",IF(AP116="MediaLeve","Moderado",IF(AP116="BajaLeve","Bajo",IF(AP116="Muy BajaLeve","Bajo",IF(AP116="Muy AltaMenor","Alto",IF(AP116="AltaMenor","Moderado",IF(AP116="MediaMenor","Moderado",IF(AP116="BajaMenor","Moderado",IF(AP116="Muy BajaMenor","Bajo",IF(AP116="Muy AltaModerado","Alto",IF(AP116="AltaModerado","Alto",IF(AP116="MediaModerado","Moderado",IF(AP116="BajaModerado","Moderado",IF(AP116="Muy BajaModerado","Moderado",IF(AP116="Muy AltaMayor","Alto",IF(AP116="AltaMayor","Alto",IF(AP116="MediaMayor","Alto",IF(AP116="BajaMayor","Alto",IF(AP116="Muy BajaMayor","Alto",IF(AP116="Muy AltaCatastrófico","Extremo",IF(AP116="AltaCatastrófico","Extremo",IF(AP116="MediaCatastrófico","Extremo",IF(AP116="BajaCatastrófico","Extremo",IF(AP116="Muy BajaCatastrófico","Extremo")))))))))))))))))))))))))</f>
        <v>Alto</v>
      </c>
      <c r="AR116" s="163" t="s">
        <v>59</v>
      </c>
      <c r="AS116" s="175" t="s">
        <v>681</v>
      </c>
      <c r="AT116" s="175" t="s">
        <v>760</v>
      </c>
      <c r="AU116" s="175" t="s">
        <v>796</v>
      </c>
      <c r="AV116" s="175" t="s">
        <v>801</v>
      </c>
      <c r="AW116" s="80"/>
      <c r="AX116" s="171">
        <v>46023</v>
      </c>
      <c r="AY116" s="171">
        <v>46387</v>
      </c>
      <c r="AZ116" s="163" t="s">
        <v>289</v>
      </c>
      <c r="BA116" s="317"/>
      <c r="BB116" s="164"/>
    </row>
    <row r="117" spans="1:54" ht="42.75" x14ac:dyDescent="0.25">
      <c r="A117" s="223"/>
      <c r="B117" s="200"/>
      <c r="C117" s="293"/>
      <c r="D117" s="200"/>
      <c r="E117" s="200"/>
      <c r="F117" s="200"/>
      <c r="G117" s="200"/>
      <c r="H117" s="200"/>
      <c r="I117" s="313"/>
      <c r="J117" s="313"/>
      <c r="K117" s="200"/>
      <c r="L117" s="205"/>
      <c r="M117" s="206"/>
      <c r="N117" s="195"/>
      <c r="O117" s="182"/>
      <c r="P117" s="164"/>
      <c r="Q117" s="182"/>
      <c r="R117" s="182"/>
      <c r="S117" s="183"/>
      <c r="T117" s="66" t="s">
        <v>60</v>
      </c>
      <c r="U117" s="59" t="s">
        <v>570</v>
      </c>
      <c r="V117" s="67" t="s">
        <v>35</v>
      </c>
      <c r="W117" s="65" t="s">
        <v>53</v>
      </c>
      <c r="X117" s="65" t="s">
        <v>54</v>
      </c>
      <c r="Y117" s="63" t="str">
        <f t="shared" si="35"/>
        <v>PreventivoManual</v>
      </c>
      <c r="Z117" s="64">
        <f t="shared" si="36"/>
        <v>0.4</v>
      </c>
      <c r="AA117" s="62" t="s">
        <v>55</v>
      </c>
      <c r="AB117" s="62" t="s">
        <v>56</v>
      </c>
      <c r="AC117" s="62" t="s">
        <v>57</v>
      </c>
      <c r="AD117" s="184"/>
      <c r="AE117" s="65" t="s">
        <v>10</v>
      </c>
      <c r="AF117" s="64">
        <f>AF116-AI116</f>
        <v>0.36</v>
      </c>
      <c r="AG117" s="65" t="s">
        <v>60</v>
      </c>
      <c r="AH117" s="64">
        <f t="shared" si="37"/>
        <v>0.4</v>
      </c>
      <c r="AI117" s="64">
        <f t="shared" si="38"/>
        <v>0.14399999999999999</v>
      </c>
      <c r="AJ117" s="185"/>
      <c r="AK117" s="186"/>
      <c r="AL117" s="187"/>
      <c r="AM117" s="185"/>
      <c r="AN117" s="187"/>
      <c r="AO117" s="188"/>
      <c r="AP117" s="189"/>
      <c r="AQ117" s="190"/>
      <c r="AR117" s="163"/>
      <c r="AS117" s="175"/>
      <c r="AT117" s="175"/>
      <c r="AU117" s="175"/>
      <c r="AV117" s="175"/>
      <c r="AW117" s="80"/>
      <c r="AX117" s="171"/>
      <c r="AY117" s="171"/>
      <c r="AZ117" s="163"/>
      <c r="BA117" s="317"/>
      <c r="BB117" s="164"/>
    </row>
    <row r="118" spans="1:54" ht="42.75" customHeight="1" x14ac:dyDescent="0.25">
      <c r="A118" s="223">
        <f t="shared" ref="A118" si="61">A116+1</f>
        <v>56</v>
      </c>
      <c r="B118" s="200" t="s">
        <v>75</v>
      </c>
      <c r="C118" s="293" t="s">
        <v>149</v>
      </c>
      <c r="D118" s="314" t="s">
        <v>215</v>
      </c>
      <c r="E118" s="200" t="s">
        <v>83</v>
      </c>
      <c r="F118" s="200" t="s">
        <v>120</v>
      </c>
      <c r="G118" s="200" t="s">
        <v>112</v>
      </c>
      <c r="H118" s="200" t="s">
        <v>262</v>
      </c>
      <c r="I118" s="313" t="s">
        <v>416</v>
      </c>
      <c r="J118" s="313" t="s">
        <v>417</v>
      </c>
      <c r="K118" s="200" t="s">
        <v>161</v>
      </c>
      <c r="L118" s="204" t="s">
        <v>265</v>
      </c>
      <c r="M118" s="206" t="s">
        <v>176</v>
      </c>
      <c r="N118" s="195" t="str">
        <f>IF(M118="Máximo_2_Veces_por_Año",$I$468,IF(M118="3_a_24_veces_por_año",$I$469,IF(M118="24_a_500_veces_por_año",$I$470,IF(M118="500_a_5000_veces_por_año",$I$471,IF(M118="mas_de_5000_Veces_por_año",$I$472)))))</f>
        <v>Alta</v>
      </c>
      <c r="O118" s="182">
        <f>IF(N118="Muy Baja",$J$468,IF(N118="Baja",$J$469,IF(N118="Media",$J$470,IF(N118="Alta",$J$471,IF(N118="Muy Alta",$J$472)))))</f>
        <v>0.8</v>
      </c>
      <c r="P118" s="164" t="s">
        <v>62</v>
      </c>
      <c r="Q118" s="182">
        <f>IF(P118="Leve",$I$476,IF(P118="Menor",$I$477,IF(P118="Moderado",$I$478,IF(P118="Mayor",$I$479,IF(P118="Catastrófico",$I$480)))))</f>
        <v>0.8</v>
      </c>
      <c r="R118" s="182" t="str">
        <f>N118&amp;P118</f>
        <v>AltaMayor</v>
      </c>
      <c r="S118" s="183" t="str">
        <f>IF(R118="Muy AltaLeve","Alto",IF(R118="AltaLeve","Moderado",IF(R118="MediaLeve","Moderado",IF(R118="BajaLeve","Bajo",IF(R118="Muy BajaLeve","Bajo",IF(R118="Muy AltaMenor","Alto",IF(R118="AltaMenor","Moderado",IF(R118="MediaMenor","Moderado",IF(R118="BajaMenor","Moderado",IF(R118="Muy BajaMenor","Bajo",IF(R118="Muy AltaModerado","Alto",IF(R118="AltaModerado","Alto",IF(R118="MediaModerado","Moderado",IF(R118="BajaModerado","Moderado",IF(R118="Muy BajaModerado","Moderado",IF(R118="Muy AltaMayor","Alto",IF(R118="AltaMayor","Alto",IF(R118="MediaMayor","Alto",IF(R118="BajaMayor","Alto",IF(R118="Muy BajaMayor","Alto",IF(R118="Muy AltaCatastrófico","Extremo",IF(R118="AltaCatastrófico","Extremo",IF(R118="MediaCatastrófico","Extremo",IF(R118="BajaCatastrófico","Extremo",IF(R118="Muy BajaCatastrófico","Extremo")))))))))))))))))))))))))</f>
        <v>Alto</v>
      </c>
      <c r="T118" s="66" t="s">
        <v>52</v>
      </c>
      <c r="U118" s="59" t="s">
        <v>571</v>
      </c>
      <c r="V118" s="67" t="s">
        <v>35</v>
      </c>
      <c r="W118" s="65" t="s">
        <v>53</v>
      </c>
      <c r="X118" s="65" t="s">
        <v>54</v>
      </c>
      <c r="Y118" s="63" t="str">
        <f t="shared" si="35"/>
        <v>PreventivoManual</v>
      </c>
      <c r="Z118" s="64">
        <f t="shared" si="36"/>
        <v>0.4</v>
      </c>
      <c r="AA118" s="62" t="s">
        <v>55</v>
      </c>
      <c r="AB118" s="62" t="s">
        <v>56</v>
      </c>
      <c r="AC118" s="62" t="s">
        <v>57</v>
      </c>
      <c r="AD118" s="184" t="str">
        <f>J118</f>
        <v>Posibilidad de que el recobro de incapacidades no tenga la continuidad interna dentro de la ESE IMSALUD</v>
      </c>
      <c r="AE118" s="65" t="s">
        <v>10</v>
      </c>
      <c r="AF118" s="64">
        <f>O118</f>
        <v>0.8</v>
      </c>
      <c r="AG118" s="65" t="s">
        <v>52</v>
      </c>
      <c r="AH118" s="64">
        <f t="shared" si="37"/>
        <v>0.4</v>
      </c>
      <c r="AI118" s="64">
        <f t="shared" si="38"/>
        <v>0.32000000000000006</v>
      </c>
      <c r="AJ118" s="185">
        <f>AF119-AI119</f>
        <v>0.28799999999999998</v>
      </c>
      <c r="AK118" s="186">
        <f>Q118</f>
        <v>0.8</v>
      </c>
      <c r="AL118" s="187" t="str">
        <f>IF(AJ118&lt;=0.2,"Muy Baja",IF((AJ118&gt;0.2)*AND(AJ118&lt;=0.4),"Baja",IF((AJ118&gt;0.4)*AND(AJ118&lt;=0.6),"Media",IF((AJ118&gt;0.6)*AND(AJ118&lt;=0.8),"Alta",IF((AJ118&gt;0.8)*AND(AJ118&lt;=1),"Muy Alta",0)))))</f>
        <v>Baja</v>
      </c>
      <c r="AM118" s="185">
        <f>AJ118</f>
        <v>0.28799999999999998</v>
      </c>
      <c r="AN118" s="187" t="str">
        <f>IF(AK118&lt;=0.2,"Leve",IF((AK118&gt;0.2)*AND(AK118&lt;=0.4),"Menor",IF((AK118&gt;0.4)*AND(AK118&lt;=0.6),"Moderado",IF((AK118&gt;0.6)*AND(AK118&lt;=0.8),"Mayor",IF((AK118&gt;0.8)*AND(AK118&lt;=1),"Catastrófico",0)))))</f>
        <v>Mayor</v>
      </c>
      <c r="AO118" s="188">
        <f>AK118</f>
        <v>0.8</v>
      </c>
      <c r="AP118" s="189" t="str">
        <f>AL118&amp;AN118</f>
        <v>BajaMayor</v>
      </c>
      <c r="AQ118" s="183" t="str">
        <f>IF(AP118="Muy AltaLeve","Alto",IF(AP118="AltaLeve","Moderado",IF(AP118="MediaLeve","Moderado",IF(AP118="BajaLeve","Bajo",IF(AP118="Muy BajaLeve","Bajo",IF(AP118="Muy AltaMenor","Alto",IF(AP118="AltaMenor","Moderado",IF(AP118="MediaMenor","Moderado",IF(AP118="BajaMenor","Moderado",IF(AP118="Muy BajaMenor","Bajo",IF(AP118="Muy AltaModerado","Alto",IF(AP118="AltaModerado","Alto",IF(AP118="MediaModerado","Moderado",IF(AP118="BajaModerado","Moderado",IF(AP118="Muy BajaModerado","Moderado",IF(AP118="Muy AltaMayor","Alto",IF(AP118="AltaMayor","Alto",IF(AP118="MediaMayor","Alto",IF(AP118="BajaMayor","Alto",IF(AP118="Muy BajaMayor","Alto",IF(AP118="Muy AltaCatastrófico","Extremo",IF(AP118="AltaCatastrófico","Extremo",IF(AP118="MediaCatastrófico","Extremo",IF(AP118="BajaCatastrófico","Extremo",IF(AP118="Muy BajaCatastrófico","Extremo")))))))))))))))))))))))))</f>
        <v>Alto</v>
      </c>
      <c r="AR118" s="163" t="s">
        <v>59</v>
      </c>
      <c r="AS118" s="175" t="s">
        <v>682</v>
      </c>
      <c r="AT118" s="175" t="s">
        <v>760</v>
      </c>
      <c r="AU118" s="175" t="s">
        <v>796</v>
      </c>
      <c r="AV118" s="175" t="s">
        <v>802</v>
      </c>
      <c r="AW118" s="80"/>
      <c r="AX118" s="171">
        <v>46023</v>
      </c>
      <c r="AY118" s="171">
        <v>46387</v>
      </c>
      <c r="AZ118" s="163" t="s">
        <v>287</v>
      </c>
      <c r="BA118" s="317"/>
      <c r="BB118" s="164"/>
    </row>
    <row r="119" spans="1:54" ht="42.75" x14ac:dyDescent="0.25">
      <c r="A119" s="223"/>
      <c r="B119" s="200"/>
      <c r="C119" s="293"/>
      <c r="D119" s="314"/>
      <c r="E119" s="200"/>
      <c r="F119" s="200"/>
      <c r="G119" s="200"/>
      <c r="H119" s="200"/>
      <c r="I119" s="313"/>
      <c r="J119" s="313"/>
      <c r="K119" s="200"/>
      <c r="L119" s="205"/>
      <c r="M119" s="206"/>
      <c r="N119" s="195"/>
      <c r="O119" s="182"/>
      <c r="P119" s="164"/>
      <c r="Q119" s="182"/>
      <c r="R119" s="182"/>
      <c r="S119" s="183"/>
      <c r="T119" s="66" t="s">
        <v>60</v>
      </c>
      <c r="U119" s="59" t="s">
        <v>572</v>
      </c>
      <c r="V119" s="67" t="s">
        <v>35</v>
      </c>
      <c r="W119" s="65" t="s">
        <v>53</v>
      </c>
      <c r="X119" s="65" t="s">
        <v>54</v>
      </c>
      <c r="Y119" s="63" t="str">
        <f t="shared" si="35"/>
        <v>PreventivoManual</v>
      </c>
      <c r="Z119" s="64">
        <f t="shared" si="36"/>
        <v>0.4</v>
      </c>
      <c r="AA119" s="62" t="s">
        <v>55</v>
      </c>
      <c r="AB119" s="62" t="s">
        <v>56</v>
      </c>
      <c r="AC119" s="62" t="s">
        <v>57</v>
      </c>
      <c r="AD119" s="184"/>
      <c r="AE119" s="65" t="s">
        <v>10</v>
      </c>
      <c r="AF119" s="64">
        <f>AF118-AI118</f>
        <v>0.48</v>
      </c>
      <c r="AG119" s="65" t="s">
        <v>60</v>
      </c>
      <c r="AH119" s="64">
        <f t="shared" si="37"/>
        <v>0.4</v>
      </c>
      <c r="AI119" s="64">
        <f t="shared" si="38"/>
        <v>0.192</v>
      </c>
      <c r="AJ119" s="185"/>
      <c r="AK119" s="186"/>
      <c r="AL119" s="187"/>
      <c r="AM119" s="185"/>
      <c r="AN119" s="187"/>
      <c r="AO119" s="188"/>
      <c r="AP119" s="189"/>
      <c r="AQ119" s="190"/>
      <c r="AR119" s="163"/>
      <c r="AS119" s="175"/>
      <c r="AT119" s="175"/>
      <c r="AU119" s="175"/>
      <c r="AV119" s="175"/>
      <c r="AW119" s="80"/>
      <c r="AX119" s="171"/>
      <c r="AY119" s="171"/>
      <c r="AZ119" s="163"/>
      <c r="BA119" s="317"/>
      <c r="BB119" s="164"/>
    </row>
    <row r="120" spans="1:54" ht="57.75" customHeight="1" x14ac:dyDescent="0.25">
      <c r="A120" s="223">
        <f t="shared" ref="A120" si="62">A118+1</f>
        <v>57</v>
      </c>
      <c r="B120" s="200" t="s">
        <v>75</v>
      </c>
      <c r="C120" s="293" t="s">
        <v>149</v>
      </c>
      <c r="D120" s="200" t="s">
        <v>215</v>
      </c>
      <c r="E120" s="200" t="s">
        <v>83</v>
      </c>
      <c r="F120" s="200" t="s">
        <v>120</v>
      </c>
      <c r="G120" s="200" t="s">
        <v>254</v>
      </c>
      <c r="H120" s="200" t="s">
        <v>262</v>
      </c>
      <c r="I120" s="313" t="s">
        <v>418</v>
      </c>
      <c r="J120" s="313" t="s">
        <v>419</v>
      </c>
      <c r="K120" s="200" t="s">
        <v>161</v>
      </c>
      <c r="L120" s="204" t="s">
        <v>265</v>
      </c>
      <c r="M120" s="206" t="s">
        <v>171</v>
      </c>
      <c r="N120" s="195" t="str">
        <f>IF(M120="Máximo_2_Veces_por_Año",$I$468,IF(M120="3_a_24_veces_por_año",$I$469,IF(M120="24_a_500_veces_por_año",$I$470,IF(M120="500_a_5000_veces_por_año",$I$471,IF(M120="mas_de_5000_Veces_por_año",$I$472)))))</f>
        <v>Media</v>
      </c>
      <c r="O120" s="182">
        <f>IF(N120="Muy Baja",$J$468,IF(N120="Baja",$J$469,IF(N120="Media",$J$470,IF(N120="Alta",$J$471,IF(N120="Muy Alta",$J$472)))))</f>
        <v>0.6</v>
      </c>
      <c r="P120" s="164" t="s">
        <v>62</v>
      </c>
      <c r="Q120" s="182">
        <f>IF(P120="Leve",$I$476,IF(P120="Menor",$I$477,IF(P120="Moderado",$I$478,IF(P120="Mayor",$I$479,IF(P120="Catastrófico",$I$480)))))</f>
        <v>0.8</v>
      </c>
      <c r="R120" s="182" t="str">
        <f>N120&amp;P120</f>
        <v>MediaMayor</v>
      </c>
      <c r="S120" s="183" t="str">
        <f>IF(R120="Muy AltaLeve","Alto",IF(R120="AltaLeve","Moderado",IF(R120="MediaLeve","Moderado",IF(R120="BajaLeve","Bajo",IF(R120="Muy BajaLeve","Bajo",IF(R120="Muy AltaMenor","Alto",IF(R120="AltaMenor","Moderado",IF(R120="MediaMenor","Moderado",IF(R120="BajaMenor","Moderado",IF(R120="Muy BajaMenor","Bajo",IF(R120="Muy AltaModerado","Alto",IF(R120="AltaModerado","Alto",IF(R120="MediaModerado","Moderado",IF(R120="BajaModerado","Moderado",IF(R120="Muy BajaModerado","Moderado",IF(R120="Muy AltaMayor","Alto",IF(R120="AltaMayor","Alto",IF(R120="MediaMayor","Alto",IF(R120="BajaMayor","Alto",IF(R120="Muy BajaMayor","Alto",IF(R120="Muy AltaCatastrófico","Extremo",IF(R120="AltaCatastrófico","Extremo",IF(R120="MediaCatastrófico","Extremo",IF(R120="BajaCatastrófico","Extremo",IF(R120="Muy BajaCatastrófico","Extremo")))))))))))))))))))))))))</f>
        <v>Alto</v>
      </c>
      <c r="T120" s="66" t="s">
        <v>52</v>
      </c>
      <c r="U120" s="59" t="s">
        <v>573</v>
      </c>
      <c r="V120" s="67" t="s">
        <v>35</v>
      </c>
      <c r="W120" s="65" t="s">
        <v>53</v>
      </c>
      <c r="X120" s="65" t="s">
        <v>54</v>
      </c>
      <c r="Y120" s="63" t="str">
        <f t="shared" si="35"/>
        <v>PreventivoManual</v>
      </c>
      <c r="Z120" s="64">
        <f t="shared" si="36"/>
        <v>0.4</v>
      </c>
      <c r="AA120" s="62" t="s">
        <v>55</v>
      </c>
      <c r="AB120" s="62" t="s">
        <v>56</v>
      </c>
      <c r="AC120" s="62" t="s">
        <v>57</v>
      </c>
      <c r="AD120" s="184" t="str">
        <f>J120</f>
        <v>Posibilidad de fuga de capital intelectual</v>
      </c>
      <c r="AE120" s="65" t="s">
        <v>10</v>
      </c>
      <c r="AF120" s="64">
        <f>O120</f>
        <v>0.6</v>
      </c>
      <c r="AG120" s="65" t="s">
        <v>52</v>
      </c>
      <c r="AH120" s="64">
        <f t="shared" si="37"/>
        <v>0.4</v>
      </c>
      <c r="AI120" s="64">
        <f t="shared" si="38"/>
        <v>0.24</v>
      </c>
      <c r="AJ120" s="185">
        <f>AF121-AI121</f>
        <v>0.216</v>
      </c>
      <c r="AK120" s="186">
        <f>Q120</f>
        <v>0.8</v>
      </c>
      <c r="AL120" s="187" t="str">
        <f>IF(AJ120&lt;=0.2,"Muy Baja",IF((AJ120&gt;0.2)*AND(AJ120&lt;=0.4),"Baja",IF((AJ120&gt;0.4)*AND(AJ120&lt;=0.6),"Media",IF((AJ120&gt;0.6)*AND(AJ120&lt;=0.8),"Alta",IF((AJ120&gt;0.8)*AND(AJ120&lt;=1),"Muy Alta",0)))))</f>
        <v>Baja</v>
      </c>
      <c r="AM120" s="185">
        <f>AJ120</f>
        <v>0.216</v>
      </c>
      <c r="AN120" s="187" t="str">
        <f>IF(AK120&lt;=0.2,"Leve",IF((AK120&gt;0.2)*AND(AK120&lt;=0.4),"Menor",IF((AK120&gt;0.4)*AND(AK120&lt;=0.6),"Moderado",IF((AK120&gt;0.6)*AND(AK120&lt;=0.8),"Mayor",IF((AK120&gt;0.8)*AND(AK120&lt;=1),"Catastrófico",0)))))</f>
        <v>Mayor</v>
      </c>
      <c r="AO120" s="188">
        <f>AK120</f>
        <v>0.8</v>
      </c>
      <c r="AP120" s="189" t="str">
        <f>AL120&amp;AN120</f>
        <v>BajaMayor</v>
      </c>
      <c r="AQ120" s="183" t="str">
        <f>IF(AP120="Muy AltaLeve","Alto",IF(AP120="AltaLeve","Moderado",IF(AP120="MediaLeve","Moderado",IF(AP120="BajaLeve","Bajo",IF(AP120="Muy BajaLeve","Bajo",IF(AP120="Muy AltaMenor","Alto",IF(AP120="AltaMenor","Moderado",IF(AP120="MediaMenor","Moderado",IF(AP120="BajaMenor","Moderado",IF(AP120="Muy BajaMenor","Bajo",IF(AP120="Muy AltaModerado","Alto",IF(AP120="AltaModerado","Alto",IF(AP120="MediaModerado","Moderado",IF(AP120="BajaModerado","Moderado",IF(AP120="Muy BajaModerado","Moderado",IF(AP120="Muy AltaMayor","Alto",IF(AP120="AltaMayor","Alto",IF(AP120="MediaMayor","Alto",IF(AP120="BajaMayor","Alto",IF(AP120="Muy BajaMayor","Alto",IF(AP120="Muy AltaCatastrófico","Extremo",IF(AP120="AltaCatastrófico","Extremo",IF(AP120="MediaCatastrófico","Extremo",IF(AP120="BajaCatastrófico","Extremo",IF(AP120="Muy BajaCatastrófico","Extremo")))))))))))))))))))))))))</f>
        <v>Alto</v>
      </c>
      <c r="AR120" s="163" t="s">
        <v>59</v>
      </c>
      <c r="AS120" s="175" t="s">
        <v>683</v>
      </c>
      <c r="AT120" s="175" t="s">
        <v>760</v>
      </c>
      <c r="AU120" s="175" t="s">
        <v>803</v>
      </c>
      <c r="AV120" s="175" t="s">
        <v>804</v>
      </c>
      <c r="AW120" s="80"/>
      <c r="AX120" s="171">
        <v>46023</v>
      </c>
      <c r="AY120" s="171">
        <v>46387</v>
      </c>
      <c r="AZ120" s="163" t="s">
        <v>291</v>
      </c>
      <c r="BA120" s="317"/>
      <c r="BB120" s="164"/>
    </row>
    <row r="121" spans="1:54" ht="57.75" customHeight="1" x14ac:dyDescent="0.25">
      <c r="A121" s="223"/>
      <c r="B121" s="200"/>
      <c r="C121" s="293"/>
      <c r="D121" s="200"/>
      <c r="E121" s="200"/>
      <c r="F121" s="200"/>
      <c r="G121" s="200"/>
      <c r="H121" s="200"/>
      <c r="I121" s="313"/>
      <c r="J121" s="313"/>
      <c r="K121" s="200"/>
      <c r="L121" s="205"/>
      <c r="M121" s="206"/>
      <c r="N121" s="195"/>
      <c r="O121" s="182"/>
      <c r="P121" s="164"/>
      <c r="Q121" s="182"/>
      <c r="R121" s="182"/>
      <c r="S121" s="183"/>
      <c r="T121" s="66" t="s">
        <v>60</v>
      </c>
      <c r="U121" s="59" t="s">
        <v>574</v>
      </c>
      <c r="V121" s="67" t="s">
        <v>35</v>
      </c>
      <c r="W121" s="65" t="s">
        <v>53</v>
      </c>
      <c r="X121" s="65" t="s">
        <v>54</v>
      </c>
      <c r="Y121" s="63" t="str">
        <f t="shared" si="35"/>
        <v>PreventivoManual</v>
      </c>
      <c r="Z121" s="64">
        <f t="shared" si="36"/>
        <v>0.4</v>
      </c>
      <c r="AA121" s="62" t="s">
        <v>55</v>
      </c>
      <c r="AB121" s="62" t="s">
        <v>56</v>
      </c>
      <c r="AC121" s="62" t="s">
        <v>57</v>
      </c>
      <c r="AD121" s="184"/>
      <c r="AE121" s="65" t="s">
        <v>10</v>
      </c>
      <c r="AF121" s="64">
        <f>AF120-AI120</f>
        <v>0.36</v>
      </c>
      <c r="AG121" s="65" t="s">
        <v>60</v>
      </c>
      <c r="AH121" s="64">
        <f t="shared" si="37"/>
        <v>0.4</v>
      </c>
      <c r="AI121" s="64">
        <f t="shared" si="38"/>
        <v>0.14399999999999999</v>
      </c>
      <c r="AJ121" s="185"/>
      <c r="AK121" s="186"/>
      <c r="AL121" s="187"/>
      <c r="AM121" s="185"/>
      <c r="AN121" s="187"/>
      <c r="AO121" s="188"/>
      <c r="AP121" s="189"/>
      <c r="AQ121" s="190"/>
      <c r="AR121" s="163"/>
      <c r="AS121" s="175"/>
      <c r="AT121" s="175"/>
      <c r="AU121" s="175"/>
      <c r="AV121" s="175"/>
      <c r="AW121" s="80"/>
      <c r="AX121" s="171"/>
      <c r="AY121" s="171"/>
      <c r="AZ121" s="163"/>
      <c r="BA121" s="317"/>
      <c r="BB121" s="164"/>
    </row>
    <row r="122" spans="1:54" ht="42.75" customHeight="1" x14ac:dyDescent="0.25">
      <c r="A122" s="223">
        <f t="shared" ref="A122" si="63">A120+1</f>
        <v>58</v>
      </c>
      <c r="B122" s="200" t="s">
        <v>75</v>
      </c>
      <c r="C122" s="293" t="s">
        <v>149</v>
      </c>
      <c r="D122" s="200" t="s">
        <v>222</v>
      </c>
      <c r="E122" s="200" t="s">
        <v>83</v>
      </c>
      <c r="F122" s="200" t="s">
        <v>120</v>
      </c>
      <c r="G122" s="200" t="s">
        <v>254</v>
      </c>
      <c r="H122" s="200" t="s">
        <v>262</v>
      </c>
      <c r="I122" s="313" t="s">
        <v>420</v>
      </c>
      <c r="J122" s="313" t="s">
        <v>421</v>
      </c>
      <c r="K122" s="200" t="s">
        <v>161</v>
      </c>
      <c r="L122" s="204" t="s">
        <v>265</v>
      </c>
      <c r="M122" s="206" t="s">
        <v>171</v>
      </c>
      <c r="N122" s="195" t="str">
        <f>IF(M122="Máximo_2_Veces_por_Año",$I$468,IF(M122="3_a_24_veces_por_año",$I$469,IF(M122="24_a_500_veces_por_año",$I$470,IF(M122="500_a_5000_veces_por_año",$I$471,IF(M122="mas_de_5000_Veces_por_año",$I$472)))))</f>
        <v>Media</v>
      </c>
      <c r="O122" s="182">
        <f>IF(N122="Muy Baja",$J$468,IF(N122="Baja",$J$469,IF(N122="Media",$J$470,IF(N122="Alta",$J$471,IF(N122="Muy Alta",$J$472)))))</f>
        <v>0.6</v>
      </c>
      <c r="P122" s="164" t="s">
        <v>62</v>
      </c>
      <c r="Q122" s="182">
        <f>IF(P122="Leve",$I$476,IF(P122="Menor",$I$477,IF(P122="Moderado",$I$478,IF(P122="Mayor",$I$479,IF(P122="Catastrófico",$I$480)))))</f>
        <v>0.8</v>
      </c>
      <c r="R122" s="182" t="str">
        <f>N122&amp;P122</f>
        <v>MediaMayor</v>
      </c>
      <c r="S122" s="183" t="str">
        <f>IF(R122="Muy AltaLeve","Alto",IF(R122="AltaLeve","Moderado",IF(R122="MediaLeve","Moderado",IF(R122="BajaLeve","Bajo",IF(R122="Muy BajaLeve","Bajo",IF(R122="Muy AltaMenor","Alto",IF(R122="AltaMenor","Moderado",IF(R122="MediaMenor","Moderado",IF(R122="BajaMenor","Moderado",IF(R122="Muy BajaMenor","Bajo",IF(R122="Muy AltaModerado","Alto",IF(R122="AltaModerado","Alto",IF(R122="MediaModerado","Moderado",IF(R122="BajaModerado","Moderado",IF(R122="Muy BajaModerado","Moderado",IF(R122="Muy AltaMayor","Alto",IF(R122="AltaMayor","Alto",IF(R122="MediaMayor","Alto",IF(R122="BajaMayor","Alto",IF(R122="Muy BajaMayor","Alto",IF(R122="Muy AltaCatastrófico","Extremo",IF(R122="AltaCatastrófico","Extremo",IF(R122="MediaCatastrófico","Extremo",IF(R122="BajaCatastrófico","Extremo",IF(R122="Muy BajaCatastrófico","Extremo")))))))))))))))))))))))))</f>
        <v>Alto</v>
      </c>
      <c r="T122" s="66" t="s">
        <v>52</v>
      </c>
      <c r="U122" s="59" t="s">
        <v>575</v>
      </c>
      <c r="V122" s="67" t="s">
        <v>35</v>
      </c>
      <c r="W122" s="65" t="s">
        <v>53</v>
      </c>
      <c r="X122" s="65" t="s">
        <v>54</v>
      </c>
      <c r="Y122" s="63" t="str">
        <f t="shared" si="35"/>
        <v>PreventivoManual</v>
      </c>
      <c r="Z122" s="64">
        <f t="shared" si="36"/>
        <v>0.4</v>
      </c>
      <c r="AA122" s="62" t="s">
        <v>55</v>
      </c>
      <c r="AB122" s="62" t="s">
        <v>56</v>
      </c>
      <c r="AC122" s="62" t="s">
        <v>57</v>
      </c>
      <c r="AD122" s="184" t="str">
        <f>J122</f>
        <v xml:space="preserve">Posibilidad de afectación reputacional por no dar estricto cumplimiento al términos de 15 días para el análisis de las quejas presentadas con el fin de apertura o no investigaciones </v>
      </c>
      <c r="AE122" s="65" t="s">
        <v>10</v>
      </c>
      <c r="AF122" s="64">
        <f>O122</f>
        <v>0.6</v>
      </c>
      <c r="AG122" s="65" t="s">
        <v>52</v>
      </c>
      <c r="AH122" s="64">
        <f t="shared" si="37"/>
        <v>0.4</v>
      </c>
      <c r="AI122" s="64">
        <f t="shared" si="38"/>
        <v>0.24</v>
      </c>
      <c r="AJ122" s="185">
        <f>AF123-AI123</f>
        <v>0.216</v>
      </c>
      <c r="AK122" s="186">
        <f>Q122</f>
        <v>0.8</v>
      </c>
      <c r="AL122" s="187" t="str">
        <f>IF(AJ122&lt;=0.2,"Muy Baja",IF((AJ122&gt;0.2)*AND(AJ122&lt;=0.4),"Baja",IF((AJ122&gt;0.4)*AND(AJ122&lt;=0.6),"Media",IF((AJ122&gt;0.6)*AND(AJ122&lt;=0.8),"Alta",IF((AJ122&gt;0.8)*AND(AJ122&lt;=1),"Muy Alta",0)))))</f>
        <v>Baja</v>
      </c>
      <c r="AM122" s="185">
        <f>AJ122</f>
        <v>0.216</v>
      </c>
      <c r="AN122" s="187" t="str">
        <f>IF(AK122&lt;=0.2,"Leve",IF((AK122&gt;0.2)*AND(AK122&lt;=0.4),"Menor",IF((AK122&gt;0.4)*AND(AK122&lt;=0.6),"Moderado",IF((AK122&gt;0.6)*AND(AK122&lt;=0.8),"Mayor",IF((AK122&gt;0.8)*AND(AK122&lt;=1),"Catastrófico",0)))))</f>
        <v>Mayor</v>
      </c>
      <c r="AO122" s="188">
        <f>AK122</f>
        <v>0.8</v>
      </c>
      <c r="AP122" s="189" t="str">
        <f>AL122&amp;AN122</f>
        <v>BajaMayor</v>
      </c>
      <c r="AQ122" s="183" t="str">
        <f>IF(AP122="Muy AltaLeve","Alto",IF(AP122="AltaLeve","Moderado",IF(AP122="MediaLeve","Moderado",IF(AP122="BajaLeve","Bajo",IF(AP122="Muy BajaLeve","Bajo",IF(AP122="Muy AltaMenor","Alto",IF(AP122="AltaMenor","Moderado",IF(AP122="MediaMenor","Moderado",IF(AP122="BajaMenor","Moderado",IF(AP122="Muy BajaMenor","Bajo",IF(AP122="Muy AltaModerado","Alto",IF(AP122="AltaModerado","Alto",IF(AP122="MediaModerado","Moderado",IF(AP122="BajaModerado","Moderado",IF(AP122="Muy BajaModerado","Moderado",IF(AP122="Muy AltaMayor","Alto",IF(AP122="AltaMayor","Alto",IF(AP122="MediaMayor","Alto",IF(AP122="BajaMayor","Alto",IF(AP122="Muy BajaMayor","Alto",IF(AP122="Muy AltaCatastrófico","Extremo",IF(AP122="AltaCatastrófico","Extremo",IF(AP122="MediaCatastrófico","Extremo",IF(AP122="BajaCatastrófico","Extremo",IF(AP122="Muy BajaCatastrófico","Extremo")))))))))))))))))))))))))</f>
        <v>Alto</v>
      </c>
      <c r="AR122" s="163" t="s">
        <v>59</v>
      </c>
      <c r="AS122" s="175" t="s">
        <v>684</v>
      </c>
      <c r="AT122" s="175" t="s">
        <v>760</v>
      </c>
      <c r="AU122" s="175" t="s">
        <v>796</v>
      </c>
      <c r="AV122" s="175" t="s">
        <v>805</v>
      </c>
      <c r="AW122" s="80"/>
      <c r="AX122" s="171">
        <v>46023</v>
      </c>
      <c r="AY122" s="171">
        <v>46387</v>
      </c>
      <c r="AZ122" s="163" t="s">
        <v>287</v>
      </c>
      <c r="BA122" s="317"/>
      <c r="BB122" s="164"/>
    </row>
    <row r="123" spans="1:54" ht="42.75" x14ac:dyDescent="0.25">
      <c r="A123" s="223"/>
      <c r="B123" s="200"/>
      <c r="C123" s="293"/>
      <c r="D123" s="200"/>
      <c r="E123" s="200"/>
      <c r="F123" s="200"/>
      <c r="G123" s="200"/>
      <c r="H123" s="200"/>
      <c r="I123" s="313"/>
      <c r="J123" s="313"/>
      <c r="K123" s="200"/>
      <c r="L123" s="205"/>
      <c r="M123" s="206"/>
      <c r="N123" s="195"/>
      <c r="O123" s="182"/>
      <c r="P123" s="164"/>
      <c r="Q123" s="182"/>
      <c r="R123" s="182"/>
      <c r="S123" s="183"/>
      <c r="T123" s="66" t="s">
        <v>60</v>
      </c>
      <c r="U123" s="59" t="s">
        <v>576</v>
      </c>
      <c r="V123" s="67" t="s">
        <v>35</v>
      </c>
      <c r="W123" s="65" t="s">
        <v>53</v>
      </c>
      <c r="X123" s="65" t="s">
        <v>54</v>
      </c>
      <c r="Y123" s="63" t="str">
        <f t="shared" si="35"/>
        <v>PreventivoManual</v>
      </c>
      <c r="Z123" s="64">
        <f t="shared" si="36"/>
        <v>0.4</v>
      </c>
      <c r="AA123" s="62" t="s">
        <v>55</v>
      </c>
      <c r="AB123" s="62" t="s">
        <v>56</v>
      </c>
      <c r="AC123" s="62" t="s">
        <v>57</v>
      </c>
      <c r="AD123" s="184"/>
      <c r="AE123" s="65" t="s">
        <v>10</v>
      </c>
      <c r="AF123" s="64">
        <f>AF122-AI122</f>
        <v>0.36</v>
      </c>
      <c r="AG123" s="65" t="s">
        <v>60</v>
      </c>
      <c r="AH123" s="64">
        <f t="shared" si="37"/>
        <v>0.4</v>
      </c>
      <c r="AI123" s="64">
        <f t="shared" si="38"/>
        <v>0.14399999999999999</v>
      </c>
      <c r="AJ123" s="185"/>
      <c r="AK123" s="186"/>
      <c r="AL123" s="187"/>
      <c r="AM123" s="185"/>
      <c r="AN123" s="187"/>
      <c r="AO123" s="188"/>
      <c r="AP123" s="189"/>
      <c r="AQ123" s="190"/>
      <c r="AR123" s="163"/>
      <c r="AS123" s="175"/>
      <c r="AT123" s="175"/>
      <c r="AU123" s="175"/>
      <c r="AV123" s="175"/>
      <c r="AW123" s="80"/>
      <c r="AX123" s="171"/>
      <c r="AY123" s="171"/>
      <c r="AZ123" s="163"/>
      <c r="BA123" s="317"/>
      <c r="BB123" s="164"/>
    </row>
    <row r="124" spans="1:54" ht="42.75" x14ac:dyDescent="0.25">
      <c r="A124" s="223">
        <f t="shared" ref="A124" si="64">A122+1</f>
        <v>59</v>
      </c>
      <c r="B124" s="200" t="s">
        <v>75</v>
      </c>
      <c r="C124" s="293" t="s">
        <v>149</v>
      </c>
      <c r="D124" s="200" t="s">
        <v>222</v>
      </c>
      <c r="E124" s="200" t="s">
        <v>248</v>
      </c>
      <c r="F124" s="200" t="s">
        <v>120</v>
      </c>
      <c r="G124" s="200" t="s">
        <v>254</v>
      </c>
      <c r="H124" s="200" t="s">
        <v>262</v>
      </c>
      <c r="I124" s="313" t="s">
        <v>422</v>
      </c>
      <c r="J124" s="313" t="s">
        <v>423</v>
      </c>
      <c r="K124" s="200" t="s">
        <v>172</v>
      </c>
      <c r="L124" s="204" t="s">
        <v>272</v>
      </c>
      <c r="M124" s="206" t="s">
        <v>171</v>
      </c>
      <c r="N124" s="195" t="str">
        <f>IF(M124="Máximo_2_Veces_por_Año",$I$468,IF(M124="3_a_24_veces_por_año",$I$469,IF(M124="24_a_500_veces_por_año",$I$470,IF(M124="500_a_5000_veces_por_año",$I$471,IF(M124="mas_de_5000_Veces_por_año",$I$472)))))</f>
        <v>Media</v>
      </c>
      <c r="O124" s="182">
        <f>IF(N124="Muy Baja",$J$468,IF(N124="Baja",$J$469,IF(N124="Media",$J$470,IF(N124="Alta",$J$471,IF(N124="Muy Alta",$J$472)))))</f>
        <v>0.6</v>
      </c>
      <c r="P124" s="164" t="s">
        <v>62</v>
      </c>
      <c r="Q124" s="182">
        <f>IF(P124="Leve",$I$476,IF(P124="Menor",$I$477,IF(P124="Moderado",$I$478,IF(P124="Mayor",$I$479,IF(P124="Catastrófico",$I$480)))))</f>
        <v>0.8</v>
      </c>
      <c r="R124" s="182" t="str">
        <f>N124&amp;P124</f>
        <v>MediaMayor</v>
      </c>
      <c r="S124" s="183" t="str">
        <f>IF(R124="Muy AltaLeve","Alto",IF(R124="AltaLeve","Moderado",IF(R124="MediaLeve","Moderado",IF(R124="BajaLeve","Bajo",IF(R124="Muy BajaLeve","Bajo",IF(R124="Muy AltaMenor","Alto",IF(R124="AltaMenor","Moderado",IF(R124="MediaMenor","Moderado",IF(R124="BajaMenor","Moderado",IF(R124="Muy BajaMenor","Bajo",IF(R124="Muy AltaModerado","Alto",IF(R124="AltaModerado","Alto",IF(R124="MediaModerado","Moderado",IF(R124="BajaModerado","Moderado",IF(R124="Muy BajaModerado","Moderado",IF(R124="Muy AltaMayor","Alto",IF(R124="AltaMayor","Alto",IF(R124="MediaMayor","Alto",IF(R124="BajaMayor","Alto",IF(R124="Muy BajaMayor","Alto",IF(R124="Muy AltaCatastrófico","Extremo",IF(R124="AltaCatastrófico","Extremo",IF(R124="MediaCatastrófico","Extremo",IF(R124="BajaCatastrófico","Extremo",IF(R124="Muy BajaCatastrófico","Extremo")))))))))))))))))))))))))</f>
        <v>Alto</v>
      </c>
      <c r="T124" s="66" t="s">
        <v>52</v>
      </c>
      <c r="U124" s="59" t="s">
        <v>575</v>
      </c>
      <c r="V124" s="67" t="s">
        <v>35</v>
      </c>
      <c r="W124" s="65" t="s">
        <v>53</v>
      </c>
      <c r="X124" s="65" t="s">
        <v>54</v>
      </c>
      <c r="Y124" s="63" t="str">
        <f t="shared" si="35"/>
        <v>PreventivoManual</v>
      </c>
      <c r="Z124" s="64">
        <f t="shared" si="36"/>
        <v>0.4</v>
      </c>
      <c r="AA124" s="62" t="s">
        <v>55</v>
      </c>
      <c r="AB124" s="62" t="s">
        <v>56</v>
      </c>
      <c r="AC124" s="62" t="s">
        <v>57</v>
      </c>
      <c r="AD124" s="184" t="str">
        <f>J124</f>
        <v xml:space="preserve">Posibilidad de afectación reputacional por recibir o solicitar dadivas en beneficio propio o de un tercero durante el desarrollo de la Etapa Instructiva de la Investigación Disciplinaria, con el fin de favorecer al presunto Implicado. </v>
      </c>
      <c r="AE124" s="65" t="s">
        <v>10</v>
      </c>
      <c r="AF124" s="64">
        <f>O124</f>
        <v>0.6</v>
      </c>
      <c r="AG124" s="65" t="s">
        <v>52</v>
      </c>
      <c r="AH124" s="64">
        <f t="shared" si="37"/>
        <v>0.4</v>
      </c>
      <c r="AI124" s="64">
        <f t="shared" si="38"/>
        <v>0.24</v>
      </c>
      <c r="AJ124" s="185">
        <f>AF125-AI125</f>
        <v>0.216</v>
      </c>
      <c r="AK124" s="186">
        <f>Q124</f>
        <v>0.8</v>
      </c>
      <c r="AL124" s="187" t="str">
        <f>IF(AJ124&lt;=0.2,"Muy Baja",IF((AJ124&gt;0.2)*AND(AJ124&lt;=0.4),"Baja",IF((AJ124&gt;0.4)*AND(AJ124&lt;=0.6),"Media",IF((AJ124&gt;0.6)*AND(AJ124&lt;=0.8),"Alta",IF((AJ124&gt;0.8)*AND(AJ124&lt;=1),"Muy Alta",0)))))</f>
        <v>Baja</v>
      </c>
      <c r="AM124" s="185">
        <f>AJ124</f>
        <v>0.216</v>
      </c>
      <c r="AN124" s="187" t="str">
        <f>IF(AK124&lt;=0.2,"Leve",IF((AK124&gt;0.2)*AND(AK124&lt;=0.4),"Menor",IF((AK124&gt;0.4)*AND(AK124&lt;=0.6),"Moderado",IF((AK124&gt;0.6)*AND(AK124&lt;=0.8),"Mayor",IF((AK124&gt;0.8)*AND(AK124&lt;=1),"Catastrófico",0)))))</f>
        <v>Mayor</v>
      </c>
      <c r="AO124" s="188">
        <f>AK124</f>
        <v>0.8</v>
      </c>
      <c r="AP124" s="189" t="str">
        <f>AL124&amp;AN124</f>
        <v>BajaMayor</v>
      </c>
      <c r="AQ124" s="183" t="str">
        <f>IF(AP124="Muy AltaLeve","Alto",IF(AP124="AltaLeve","Moderado",IF(AP124="MediaLeve","Moderado",IF(AP124="BajaLeve","Bajo",IF(AP124="Muy BajaLeve","Bajo",IF(AP124="Muy AltaMenor","Alto",IF(AP124="AltaMenor","Moderado",IF(AP124="MediaMenor","Moderado",IF(AP124="BajaMenor","Moderado",IF(AP124="Muy BajaMenor","Bajo",IF(AP124="Muy AltaModerado","Alto",IF(AP124="AltaModerado","Alto",IF(AP124="MediaModerado","Moderado",IF(AP124="BajaModerado","Moderado",IF(AP124="Muy BajaModerado","Moderado",IF(AP124="Muy AltaMayor","Alto",IF(AP124="AltaMayor","Alto",IF(AP124="MediaMayor","Alto",IF(AP124="BajaMayor","Alto",IF(AP124="Muy BajaMayor","Alto",IF(AP124="Muy AltaCatastrófico","Extremo",IF(AP124="AltaCatastrófico","Extremo",IF(AP124="MediaCatastrófico","Extremo",IF(AP124="BajaCatastrófico","Extremo",IF(AP124="Muy BajaCatastrófico","Extremo")))))))))))))))))))))))))</f>
        <v>Alto</v>
      </c>
      <c r="AR124" s="163" t="s">
        <v>59</v>
      </c>
      <c r="AS124" s="175" t="s">
        <v>685</v>
      </c>
      <c r="AT124" s="175" t="s">
        <v>806</v>
      </c>
      <c r="AU124" s="175" t="s">
        <v>807</v>
      </c>
      <c r="AV124" s="175" t="s">
        <v>805</v>
      </c>
      <c r="AW124" s="80"/>
      <c r="AX124" s="171">
        <v>46023</v>
      </c>
      <c r="AY124" s="171">
        <v>46387</v>
      </c>
      <c r="AZ124" s="164" t="s">
        <v>288</v>
      </c>
      <c r="BA124" s="317"/>
      <c r="BB124" s="164"/>
    </row>
    <row r="125" spans="1:54" ht="85.5" x14ac:dyDescent="0.25">
      <c r="A125" s="223"/>
      <c r="B125" s="200"/>
      <c r="C125" s="293"/>
      <c r="D125" s="200"/>
      <c r="E125" s="200"/>
      <c r="F125" s="200"/>
      <c r="G125" s="200"/>
      <c r="H125" s="200"/>
      <c r="I125" s="313"/>
      <c r="J125" s="313"/>
      <c r="K125" s="200"/>
      <c r="L125" s="205"/>
      <c r="M125" s="206"/>
      <c r="N125" s="195"/>
      <c r="O125" s="182"/>
      <c r="P125" s="164"/>
      <c r="Q125" s="182"/>
      <c r="R125" s="182"/>
      <c r="S125" s="183"/>
      <c r="T125" s="66" t="s">
        <v>60</v>
      </c>
      <c r="U125" s="59" t="s">
        <v>577</v>
      </c>
      <c r="V125" s="67" t="s">
        <v>35</v>
      </c>
      <c r="W125" s="65" t="s">
        <v>53</v>
      </c>
      <c r="X125" s="65" t="s">
        <v>54</v>
      </c>
      <c r="Y125" s="63" t="str">
        <f t="shared" si="35"/>
        <v>PreventivoManual</v>
      </c>
      <c r="Z125" s="64">
        <f t="shared" si="36"/>
        <v>0.4</v>
      </c>
      <c r="AA125" s="62" t="s">
        <v>55</v>
      </c>
      <c r="AB125" s="62" t="s">
        <v>56</v>
      </c>
      <c r="AC125" s="62" t="s">
        <v>57</v>
      </c>
      <c r="AD125" s="184"/>
      <c r="AE125" s="65" t="s">
        <v>10</v>
      </c>
      <c r="AF125" s="64">
        <f>AF124-AI124</f>
        <v>0.36</v>
      </c>
      <c r="AG125" s="65" t="s">
        <v>60</v>
      </c>
      <c r="AH125" s="64">
        <f t="shared" si="37"/>
        <v>0.4</v>
      </c>
      <c r="AI125" s="64">
        <f t="shared" si="38"/>
        <v>0.14399999999999999</v>
      </c>
      <c r="AJ125" s="185"/>
      <c r="AK125" s="186"/>
      <c r="AL125" s="187"/>
      <c r="AM125" s="185"/>
      <c r="AN125" s="187"/>
      <c r="AO125" s="188"/>
      <c r="AP125" s="189"/>
      <c r="AQ125" s="190"/>
      <c r="AR125" s="163"/>
      <c r="AS125" s="175"/>
      <c r="AT125" s="175"/>
      <c r="AU125" s="175"/>
      <c r="AV125" s="175"/>
      <c r="AW125" s="80"/>
      <c r="AX125" s="171"/>
      <c r="AY125" s="171"/>
      <c r="AZ125" s="164"/>
      <c r="BA125" s="317"/>
      <c r="BB125" s="164"/>
    </row>
    <row r="126" spans="1:54" ht="42.75" x14ac:dyDescent="0.25">
      <c r="A126" s="223">
        <f t="shared" ref="A126" si="65">A124+1</f>
        <v>60</v>
      </c>
      <c r="B126" s="191" t="s">
        <v>75</v>
      </c>
      <c r="C126" s="288" t="s">
        <v>149</v>
      </c>
      <c r="D126" s="191" t="s">
        <v>215</v>
      </c>
      <c r="E126" s="200" t="s">
        <v>83</v>
      </c>
      <c r="F126" s="200" t="s">
        <v>120</v>
      </c>
      <c r="G126" s="200" t="s">
        <v>112</v>
      </c>
      <c r="H126" s="200" t="s">
        <v>262</v>
      </c>
      <c r="I126" s="313" t="s">
        <v>424</v>
      </c>
      <c r="J126" s="313" t="s">
        <v>425</v>
      </c>
      <c r="K126" s="200" t="s">
        <v>161</v>
      </c>
      <c r="L126" s="204" t="s">
        <v>265</v>
      </c>
      <c r="M126" s="206" t="s">
        <v>171</v>
      </c>
      <c r="N126" s="195" t="str">
        <f>IF(M126="Máximo_2_Veces_por_Año",$I$468,IF(M126="3_a_24_veces_por_año",$I$469,IF(M126="24_a_500_veces_por_año",$I$470,IF(M126="500_a_5000_veces_por_año",$I$471,IF(M126="mas_de_5000_Veces_por_año",$I$472)))))</f>
        <v>Media</v>
      </c>
      <c r="O126" s="182">
        <f>IF(N126="Muy Baja",$J$468,IF(N126="Baja",$J$469,IF(N126="Media",$J$470,IF(N126="Alta",$J$471,IF(N126="Muy Alta",$J$472)))))</f>
        <v>0.6</v>
      </c>
      <c r="P126" s="164" t="s">
        <v>62</v>
      </c>
      <c r="Q126" s="182">
        <f>IF(P126="Leve",$I$476,IF(P126="Menor",$I$477,IF(P126="Moderado",$I$478,IF(P126="Mayor",$I$479,IF(P126="Catastrófico",$I$480)))))</f>
        <v>0.8</v>
      </c>
      <c r="R126" s="182" t="str">
        <f>N126&amp;P126</f>
        <v>MediaMayor</v>
      </c>
      <c r="S126" s="183" t="str">
        <f>IF(R126="Muy AltaLeve","Alto",IF(R126="AltaLeve","Moderado",IF(R126="MediaLeve","Moderado",IF(R126="BajaLeve","Bajo",IF(R126="Muy BajaLeve","Bajo",IF(R126="Muy AltaMenor","Alto",IF(R126="AltaMenor","Moderado",IF(R126="MediaMenor","Moderado",IF(R126="BajaMenor","Moderado",IF(R126="Muy BajaMenor","Bajo",IF(R126="Muy AltaModerado","Alto",IF(R126="AltaModerado","Alto",IF(R126="MediaModerado","Moderado",IF(R126="BajaModerado","Moderado",IF(R126="Muy BajaModerado","Moderado",IF(R126="Muy AltaMayor","Alto",IF(R126="AltaMayor","Alto",IF(R126="MediaMayor","Alto",IF(R126="BajaMayor","Alto",IF(R126="Muy BajaMayor","Alto",IF(R126="Muy AltaCatastrófico","Extremo",IF(R126="AltaCatastrófico","Extremo",IF(R126="MediaCatastrófico","Extremo",IF(R126="BajaCatastrófico","Extremo",IF(R126="Muy BajaCatastrófico","Extremo")))))))))))))))))))))))))</f>
        <v>Alto</v>
      </c>
      <c r="T126" s="66" t="s">
        <v>52</v>
      </c>
      <c r="U126" s="59" t="s">
        <v>578</v>
      </c>
      <c r="V126" s="67" t="s">
        <v>35</v>
      </c>
      <c r="W126" s="65" t="s">
        <v>53</v>
      </c>
      <c r="X126" s="65" t="s">
        <v>54</v>
      </c>
      <c r="Y126" s="63" t="str">
        <f t="shared" si="35"/>
        <v>PreventivoManual</v>
      </c>
      <c r="Z126" s="64">
        <f t="shared" si="36"/>
        <v>0.4</v>
      </c>
      <c r="AA126" s="62" t="s">
        <v>55</v>
      </c>
      <c r="AB126" s="62" t="s">
        <v>56</v>
      </c>
      <c r="AC126" s="62" t="s">
        <v>57</v>
      </c>
      <c r="AD126" s="184" t="str">
        <f>J126</f>
        <v>Posibilidad de no analizar deudas reales o presuntas emanadas de los fondos de pensiones.</v>
      </c>
      <c r="AE126" s="65" t="s">
        <v>10</v>
      </c>
      <c r="AF126" s="64">
        <f>O126</f>
        <v>0.6</v>
      </c>
      <c r="AG126" s="65" t="s">
        <v>52</v>
      </c>
      <c r="AH126" s="64">
        <f t="shared" si="37"/>
        <v>0.4</v>
      </c>
      <c r="AI126" s="64">
        <f t="shared" si="38"/>
        <v>0.24</v>
      </c>
      <c r="AJ126" s="185">
        <f>AF127-AI127</f>
        <v>0.216</v>
      </c>
      <c r="AK126" s="186">
        <f>Q126</f>
        <v>0.8</v>
      </c>
      <c r="AL126" s="187" t="str">
        <f>IF(AJ126&lt;=0.2,"Muy Baja",IF((AJ126&gt;0.2)*AND(AJ126&lt;=0.4),"Baja",IF((AJ126&gt;0.4)*AND(AJ126&lt;=0.6),"Media",IF((AJ126&gt;0.6)*AND(AJ126&lt;=0.8),"Alta",IF((AJ126&gt;0.8)*AND(AJ126&lt;=1),"Muy Alta",0)))))</f>
        <v>Baja</v>
      </c>
      <c r="AM126" s="185">
        <f>AJ126</f>
        <v>0.216</v>
      </c>
      <c r="AN126" s="187" t="str">
        <f>IF(AK126&lt;=0.2,"Leve",IF((AK126&gt;0.2)*AND(AK126&lt;=0.4),"Menor",IF((AK126&gt;0.4)*AND(AK126&lt;=0.6),"Moderado",IF((AK126&gt;0.6)*AND(AK126&lt;=0.8),"Mayor",IF((AK126&gt;0.8)*AND(AK126&lt;=1),"Catastrófico",0)))))</f>
        <v>Mayor</v>
      </c>
      <c r="AO126" s="188">
        <f>AK126</f>
        <v>0.8</v>
      </c>
      <c r="AP126" s="189" t="str">
        <f>AL126&amp;AN126</f>
        <v>BajaMayor</v>
      </c>
      <c r="AQ126" s="183" t="str">
        <f>IF(AP126="Muy AltaLeve","Alto",IF(AP126="AltaLeve","Moderado",IF(AP126="MediaLeve","Moderado",IF(AP126="BajaLeve","Bajo",IF(AP126="Muy BajaLeve","Bajo",IF(AP126="Muy AltaMenor","Alto",IF(AP126="AltaMenor","Moderado",IF(AP126="MediaMenor","Moderado",IF(AP126="BajaMenor","Moderado",IF(AP126="Muy BajaMenor","Bajo",IF(AP126="Muy AltaModerado","Alto",IF(AP126="AltaModerado","Alto",IF(AP126="MediaModerado","Moderado",IF(AP126="BajaModerado","Moderado",IF(AP126="Muy BajaModerado","Moderado",IF(AP126="Muy AltaMayor","Alto",IF(AP126="AltaMayor","Alto",IF(AP126="MediaMayor","Alto",IF(AP126="BajaMayor","Alto",IF(AP126="Muy BajaMayor","Alto",IF(AP126="Muy AltaCatastrófico","Extremo",IF(AP126="AltaCatastrófico","Extremo",IF(AP126="MediaCatastrófico","Extremo",IF(AP126="BajaCatastrófico","Extremo",IF(AP126="Muy BajaCatastrófico","Extremo")))))))))))))))))))))))))</f>
        <v>Alto</v>
      </c>
      <c r="AR126" s="163" t="s">
        <v>59</v>
      </c>
      <c r="AS126" s="175" t="s">
        <v>686</v>
      </c>
      <c r="AT126" s="175" t="s">
        <v>760</v>
      </c>
      <c r="AU126" s="175" t="s">
        <v>808</v>
      </c>
      <c r="AV126" s="175" t="s">
        <v>809</v>
      </c>
      <c r="AW126" s="80"/>
      <c r="AX126" s="172">
        <v>46023</v>
      </c>
      <c r="AY126" s="172">
        <v>46387</v>
      </c>
      <c r="AZ126" s="164" t="s">
        <v>289</v>
      </c>
      <c r="BA126" s="317"/>
      <c r="BB126" s="164"/>
    </row>
    <row r="127" spans="1:54" ht="42.75" x14ac:dyDescent="0.25">
      <c r="A127" s="223"/>
      <c r="B127" s="191"/>
      <c r="C127" s="288"/>
      <c r="D127" s="191"/>
      <c r="E127" s="200"/>
      <c r="F127" s="200"/>
      <c r="G127" s="200"/>
      <c r="H127" s="200"/>
      <c r="I127" s="313"/>
      <c r="J127" s="313"/>
      <c r="K127" s="200"/>
      <c r="L127" s="205"/>
      <c r="M127" s="206"/>
      <c r="N127" s="195"/>
      <c r="O127" s="182"/>
      <c r="P127" s="164"/>
      <c r="Q127" s="182"/>
      <c r="R127" s="182"/>
      <c r="S127" s="183"/>
      <c r="T127" s="66" t="s">
        <v>60</v>
      </c>
      <c r="U127" s="59" t="s">
        <v>579</v>
      </c>
      <c r="V127" s="67" t="s">
        <v>35</v>
      </c>
      <c r="W127" s="65" t="s">
        <v>53</v>
      </c>
      <c r="X127" s="65" t="s">
        <v>54</v>
      </c>
      <c r="Y127" s="63" t="str">
        <f t="shared" si="35"/>
        <v>PreventivoManual</v>
      </c>
      <c r="Z127" s="64">
        <f t="shared" si="36"/>
        <v>0.4</v>
      </c>
      <c r="AA127" s="62" t="s">
        <v>55</v>
      </c>
      <c r="AB127" s="62" t="s">
        <v>56</v>
      </c>
      <c r="AC127" s="62" t="s">
        <v>57</v>
      </c>
      <c r="AD127" s="184"/>
      <c r="AE127" s="65" t="s">
        <v>10</v>
      </c>
      <c r="AF127" s="64">
        <f>AF126-AI126</f>
        <v>0.36</v>
      </c>
      <c r="AG127" s="65" t="s">
        <v>60</v>
      </c>
      <c r="AH127" s="64">
        <f t="shared" si="37"/>
        <v>0.4</v>
      </c>
      <c r="AI127" s="64">
        <f t="shared" si="38"/>
        <v>0.14399999999999999</v>
      </c>
      <c r="AJ127" s="185"/>
      <c r="AK127" s="186"/>
      <c r="AL127" s="187"/>
      <c r="AM127" s="185"/>
      <c r="AN127" s="187"/>
      <c r="AO127" s="188"/>
      <c r="AP127" s="189"/>
      <c r="AQ127" s="190"/>
      <c r="AR127" s="163"/>
      <c r="AS127" s="175"/>
      <c r="AT127" s="175"/>
      <c r="AU127" s="175"/>
      <c r="AV127" s="175"/>
      <c r="AW127" s="80"/>
      <c r="AX127" s="172"/>
      <c r="AY127" s="172"/>
      <c r="AZ127" s="164"/>
      <c r="BA127" s="317"/>
      <c r="BB127" s="164"/>
    </row>
    <row r="128" spans="1:54" ht="42.75" x14ac:dyDescent="0.25">
      <c r="A128" s="223">
        <f t="shared" ref="A128" si="66">A126+1</f>
        <v>61</v>
      </c>
      <c r="B128" s="191" t="s">
        <v>75</v>
      </c>
      <c r="C128" s="288" t="s">
        <v>149</v>
      </c>
      <c r="D128" s="191" t="s">
        <v>217</v>
      </c>
      <c r="E128" s="200" t="s">
        <v>149</v>
      </c>
      <c r="F128" s="200" t="s">
        <v>120</v>
      </c>
      <c r="G128" s="200" t="s">
        <v>139</v>
      </c>
      <c r="H128" s="200" t="s">
        <v>262</v>
      </c>
      <c r="I128" s="313" t="s">
        <v>426</v>
      </c>
      <c r="J128" s="313" t="s">
        <v>427</v>
      </c>
      <c r="K128" s="200" t="s">
        <v>161</v>
      </c>
      <c r="L128" s="204" t="s">
        <v>265</v>
      </c>
      <c r="M128" s="206" t="s">
        <v>171</v>
      </c>
      <c r="N128" s="195" t="str">
        <f>IF(M128="Máximo_2_Veces_por_Año",$I$468,IF(M128="3_a_24_veces_por_año",$I$469,IF(M128="24_a_500_veces_por_año",$I$470,IF(M128="500_a_5000_veces_por_año",$I$471,IF(M128="mas_de_5000_Veces_por_año",$I$472)))))</f>
        <v>Media</v>
      </c>
      <c r="O128" s="182">
        <f>IF(N128="Muy Baja",$J$468,IF(N128="Baja",$J$469,IF(N128="Media",$J$470,IF(N128="Alta",$J$471,IF(N128="Muy Alta",$J$472)))))</f>
        <v>0.6</v>
      </c>
      <c r="P128" s="164" t="s">
        <v>51</v>
      </c>
      <c r="Q128" s="182">
        <f>IF(P128="Leve",$I$476,IF(P128="Menor",$I$477,IF(P128="Moderado",$I$478,IF(P128="Mayor",$I$479,IF(P128="Catastrófico",$I$480)))))</f>
        <v>0.6</v>
      </c>
      <c r="R128" s="182" t="str">
        <f>N128&amp;P128</f>
        <v>MediaModerado</v>
      </c>
      <c r="S128" s="183" t="str">
        <f>IF(R128="Muy AltaLeve","Alto",IF(R128="AltaLeve","Moderado",IF(R128="MediaLeve","Moderado",IF(R128="BajaLeve","Bajo",IF(R128="Muy BajaLeve","Bajo",IF(R128="Muy AltaMenor","Alto",IF(R128="AltaMenor","Moderado",IF(R128="MediaMenor","Moderado",IF(R128="BajaMenor","Moderado",IF(R128="Muy BajaMenor","Bajo",IF(R128="Muy AltaModerado","Alto",IF(R128="AltaModerado","Alto",IF(R128="MediaModerado","Moderado",IF(R128="BajaModerado","Moderado",IF(R128="Muy BajaModerado","Moderado",IF(R128="Muy AltaMayor","Alto",IF(R128="AltaMayor","Alto",IF(R128="MediaMayor","Alto",IF(R128="BajaMayor","Alto",IF(R128="Muy BajaMayor","Alto",IF(R128="Muy AltaCatastrófico","Extremo",IF(R128="AltaCatastrófico","Extremo",IF(R128="MediaCatastrófico","Extremo",IF(R128="BajaCatastrófico","Extremo",IF(R128="Muy BajaCatastrófico","Extremo")))))))))))))))))))))))))</f>
        <v>Moderado</v>
      </c>
      <c r="T128" s="66" t="s">
        <v>52</v>
      </c>
      <c r="U128" s="59" t="s">
        <v>580</v>
      </c>
      <c r="V128" s="67" t="s">
        <v>35</v>
      </c>
      <c r="W128" s="65" t="s">
        <v>53</v>
      </c>
      <c r="X128" s="65" t="s">
        <v>54</v>
      </c>
      <c r="Y128" s="63" t="str">
        <f t="shared" si="35"/>
        <v>PreventivoManual</v>
      </c>
      <c r="Z128" s="64">
        <f t="shared" si="36"/>
        <v>0.4</v>
      </c>
      <c r="AA128" s="62" t="s">
        <v>55</v>
      </c>
      <c r="AB128" s="62" t="s">
        <v>56</v>
      </c>
      <c r="AC128" s="62" t="s">
        <v>57</v>
      </c>
      <c r="AD128" s="184" t="str">
        <f>J128</f>
        <v>Posibilidad de que el docente evada o no cumpla con sus obligaciones en el escenario formativo durante la supervisión permanente de las prácticas</v>
      </c>
      <c r="AE128" s="65" t="s">
        <v>10</v>
      </c>
      <c r="AF128" s="64">
        <f>O128</f>
        <v>0.6</v>
      </c>
      <c r="AG128" s="65" t="s">
        <v>52</v>
      </c>
      <c r="AH128" s="64">
        <f t="shared" si="37"/>
        <v>0.4</v>
      </c>
      <c r="AI128" s="64">
        <f t="shared" si="38"/>
        <v>0.24</v>
      </c>
      <c r="AJ128" s="185">
        <f>AF129-AI129</f>
        <v>0.216</v>
      </c>
      <c r="AK128" s="186">
        <f>Q128</f>
        <v>0.6</v>
      </c>
      <c r="AL128" s="187" t="str">
        <f>IF(AJ128&lt;=0.2,"Muy Baja",IF((AJ128&gt;0.2)*AND(AJ128&lt;=0.4),"Baja",IF((AJ128&gt;0.4)*AND(AJ128&lt;=0.6),"Media",IF((AJ128&gt;0.6)*AND(AJ128&lt;=0.8),"Alta",IF((AJ128&gt;0.8)*AND(AJ128&lt;=1),"Muy Alta",0)))))</f>
        <v>Baja</v>
      </c>
      <c r="AM128" s="185">
        <f>AJ128</f>
        <v>0.216</v>
      </c>
      <c r="AN128" s="187" t="str">
        <f>IF(AK128&lt;=0.2,"Leve",IF((AK128&gt;0.2)*AND(AK128&lt;=0.4),"Menor",IF((AK128&gt;0.4)*AND(AK128&lt;=0.6),"Moderado",IF((AK128&gt;0.6)*AND(AK128&lt;=0.8),"Mayor",IF((AK128&gt;0.8)*AND(AK128&lt;=1),"Catastrófico",0)))))</f>
        <v>Moderado</v>
      </c>
      <c r="AO128" s="188">
        <f>AK128</f>
        <v>0.6</v>
      </c>
      <c r="AP128" s="189" t="str">
        <f>AL128&amp;AN128</f>
        <v>BajaModerado</v>
      </c>
      <c r="AQ128" s="183" t="str">
        <f>IF(AP128="Muy AltaLeve","Alto",IF(AP128="AltaLeve","Moderado",IF(AP128="MediaLeve","Moderado",IF(AP128="BajaLeve","Bajo",IF(AP128="Muy BajaLeve","Bajo",IF(AP128="Muy AltaMenor","Alto",IF(AP128="AltaMenor","Moderado",IF(AP128="MediaMenor","Moderado",IF(AP128="BajaMenor","Moderado",IF(AP128="Muy BajaMenor","Bajo",IF(AP128="Muy AltaModerado","Alto",IF(AP128="AltaModerado","Alto",IF(AP128="MediaModerado","Moderado",IF(AP128="BajaModerado","Moderado",IF(AP128="Muy BajaModerado","Moderado",IF(AP128="Muy AltaMayor","Alto",IF(AP128="AltaMayor","Alto",IF(AP128="MediaMayor","Alto",IF(AP128="BajaMayor","Alto",IF(AP128="Muy BajaMayor","Alto",IF(AP128="Muy AltaCatastrófico","Extremo",IF(AP128="AltaCatastrófico","Extremo",IF(AP128="MediaCatastrófico","Extremo",IF(AP128="BajaCatastrófico","Extremo",IF(AP128="Muy BajaCatastrófico","Extremo")))))))))))))))))))))))))</f>
        <v>Moderado</v>
      </c>
      <c r="AR128" s="163" t="s">
        <v>59</v>
      </c>
      <c r="AS128" s="175" t="s">
        <v>687</v>
      </c>
      <c r="AT128" s="175" t="s">
        <v>810</v>
      </c>
      <c r="AU128" s="175" t="s">
        <v>796</v>
      </c>
      <c r="AV128" s="175" t="s">
        <v>811</v>
      </c>
      <c r="AW128" s="80"/>
      <c r="AX128" s="172">
        <v>46023</v>
      </c>
      <c r="AY128" s="172">
        <v>46387</v>
      </c>
      <c r="AZ128" s="164" t="s">
        <v>289</v>
      </c>
      <c r="BA128" s="317"/>
      <c r="BB128" s="164"/>
    </row>
    <row r="129" spans="1:54" ht="42.75" x14ac:dyDescent="0.25">
      <c r="A129" s="223"/>
      <c r="B129" s="191"/>
      <c r="C129" s="288"/>
      <c r="D129" s="191"/>
      <c r="E129" s="200"/>
      <c r="F129" s="200"/>
      <c r="G129" s="200"/>
      <c r="H129" s="200"/>
      <c r="I129" s="313"/>
      <c r="J129" s="313"/>
      <c r="K129" s="200"/>
      <c r="L129" s="205"/>
      <c r="M129" s="206"/>
      <c r="N129" s="195"/>
      <c r="O129" s="182"/>
      <c r="P129" s="164"/>
      <c r="Q129" s="182"/>
      <c r="R129" s="182"/>
      <c r="S129" s="183"/>
      <c r="T129" s="66" t="s">
        <v>60</v>
      </c>
      <c r="U129" s="59" t="s">
        <v>581</v>
      </c>
      <c r="V129" s="67" t="s">
        <v>35</v>
      </c>
      <c r="W129" s="65" t="s">
        <v>53</v>
      </c>
      <c r="X129" s="65" t="s">
        <v>54</v>
      </c>
      <c r="Y129" s="63" t="str">
        <f t="shared" si="35"/>
        <v>PreventivoManual</v>
      </c>
      <c r="Z129" s="64">
        <f t="shared" si="36"/>
        <v>0.4</v>
      </c>
      <c r="AA129" s="62" t="s">
        <v>55</v>
      </c>
      <c r="AB129" s="62" t="s">
        <v>56</v>
      </c>
      <c r="AC129" s="62" t="s">
        <v>57</v>
      </c>
      <c r="AD129" s="184"/>
      <c r="AE129" s="65" t="s">
        <v>10</v>
      </c>
      <c r="AF129" s="64">
        <f>AF128-AI128</f>
        <v>0.36</v>
      </c>
      <c r="AG129" s="65" t="s">
        <v>60</v>
      </c>
      <c r="AH129" s="64">
        <f t="shared" si="37"/>
        <v>0.4</v>
      </c>
      <c r="AI129" s="64">
        <f t="shared" si="38"/>
        <v>0.14399999999999999</v>
      </c>
      <c r="AJ129" s="185"/>
      <c r="AK129" s="186"/>
      <c r="AL129" s="187"/>
      <c r="AM129" s="185"/>
      <c r="AN129" s="187"/>
      <c r="AO129" s="188"/>
      <c r="AP129" s="189"/>
      <c r="AQ129" s="190"/>
      <c r="AR129" s="163"/>
      <c r="AS129" s="175"/>
      <c r="AT129" s="175"/>
      <c r="AU129" s="175"/>
      <c r="AV129" s="175"/>
      <c r="AW129" s="80"/>
      <c r="AX129" s="172"/>
      <c r="AY129" s="172"/>
      <c r="AZ129" s="164"/>
      <c r="BA129" s="317"/>
      <c r="BB129" s="164"/>
    </row>
    <row r="130" spans="1:54" ht="57" x14ac:dyDescent="0.25">
      <c r="A130" s="223">
        <f t="shared" ref="A130" si="67">A128+1</f>
        <v>62</v>
      </c>
      <c r="B130" s="191" t="s">
        <v>75</v>
      </c>
      <c r="C130" s="288" t="s">
        <v>149</v>
      </c>
      <c r="D130" s="191" t="s">
        <v>217</v>
      </c>
      <c r="E130" s="200" t="s">
        <v>83</v>
      </c>
      <c r="F130" s="200" t="s">
        <v>120</v>
      </c>
      <c r="G130" s="200" t="s">
        <v>139</v>
      </c>
      <c r="H130" s="200" t="s">
        <v>262</v>
      </c>
      <c r="I130" s="313" t="s">
        <v>428</v>
      </c>
      <c r="J130" s="313" t="s">
        <v>429</v>
      </c>
      <c r="K130" s="200" t="s">
        <v>161</v>
      </c>
      <c r="L130" s="204" t="s">
        <v>265</v>
      </c>
      <c r="M130" s="206" t="s">
        <v>171</v>
      </c>
      <c r="N130" s="195" t="str">
        <f>IF(M130="Máximo_2_Veces_por_Año",$I$468,IF(M130="3_a_24_veces_por_año",$I$469,IF(M130="24_a_500_veces_por_año",$I$470,IF(M130="500_a_5000_veces_por_año",$I$471,IF(M130="mas_de_5000_Veces_por_año",$I$472)))))</f>
        <v>Media</v>
      </c>
      <c r="O130" s="182">
        <f>IF(N130="Muy Baja",$J$468,IF(N130="Baja",$J$469,IF(N130="Media",$J$470,IF(N130="Alta",$J$471,IF(N130="Muy Alta",$J$472)))))</f>
        <v>0.6</v>
      </c>
      <c r="P130" s="164" t="s">
        <v>51</v>
      </c>
      <c r="Q130" s="182">
        <f>IF(P130="Leve",$I$476,IF(P130="Menor",$I$477,IF(P130="Moderado",$I$478,IF(P130="Mayor",$I$479,IF(P130="Catastrófico",$I$480)))))</f>
        <v>0.6</v>
      </c>
      <c r="R130" s="182" t="str">
        <f>N130&amp;P130</f>
        <v>MediaModerado</v>
      </c>
      <c r="S130" s="183" t="str">
        <f>IF(R130="Muy AltaLeve","Alto",IF(R130="AltaLeve","Moderado",IF(R130="MediaLeve","Moderado",IF(R130="BajaLeve","Bajo",IF(R130="Muy BajaLeve","Bajo",IF(R130="Muy AltaMenor","Alto",IF(R130="AltaMenor","Moderado",IF(R130="MediaMenor","Moderado",IF(R130="BajaMenor","Moderado",IF(R130="Muy BajaMenor","Bajo",IF(R130="Muy AltaModerado","Alto",IF(R130="AltaModerado","Alto",IF(R130="MediaModerado","Moderado",IF(R130="BajaModerado","Moderado",IF(R130="Muy BajaModerado","Moderado",IF(R130="Muy AltaMayor","Alto",IF(R130="AltaMayor","Alto",IF(R130="MediaMayor","Alto",IF(R130="BajaMayor","Alto",IF(R130="Muy BajaMayor","Alto",IF(R130="Muy AltaCatastrófico","Extremo",IF(R130="AltaCatastrófico","Extremo",IF(R130="MediaCatastrófico","Extremo",IF(R130="BajaCatastrófico","Extremo",IF(R130="Muy BajaCatastrófico","Extremo")))))))))))))))))))))))))</f>
        <v>Moderado</v>
      </c>
      <c r="T130" s="66" t="s">
        <v>52</v>
      </c>
      <c r="U130" s="59" t="s">
        <v>582</v>
      </c>
      <c r="V130" s="67" t="s">
        <v>35</v>
      </c>
      <c r="W130" s="65" t="s">
        <v>53</v>
      </c>
      <c r="X130" s="65" t="s">
        <v>54</v>
      </c>
      <c r="Y130" s="63" t="str">
        <f t="shared" si="35"/>
        <v>PreventivoManual</v>
      </c>
      <c r="Z130" s="64">
        <f t="shared" si="36"/>
        <v>0.4</v>
      </c>
      <c r="AA130" s="62" t="s">
        <v>55</v>
      </c>
      <c r="AB130" s="62" t="s">
        <v>56</v>
      </c>
      <c r="AC130" s="62" t="s">
        <v>57</v>
      </c>
      <c r="AD130" s="184" t="str">
        <f>J130</f>
        <v>Posibilidad de incumplimiento de acuerdo al plan de trabajo que presentan las Instituciones educativas para ser ejecutadas en los escenarios de prácticas (número de estudiantes por servicio o área de atención)</v>
      </c>
      <c r="AE130" s="65" t="s">
        <v>10</v>
      </c>
      <c r="AF130" s="64">
        <f>O130</f>
        <v>0.6</v>
      </c>
      <c r="AG130" s="65" t="s">
        <v>52</v>
      </c>
      <c r="AH130" s="64">
        <f t="shared" si="37"/>
        <v>0.4</v>
      </c>
      <c r="AI130" s="64">
        <f t="shared" si="38"/>
        <v>0.24</v>
      </c>
      <c r="AJ130" s="185">
        <f>AF131-AI131</f>
        <v>0.216</v>
      </c>
      <c r="AK130" s="186">
        <f>Q130</f>
        <v>0.6</v>
      </c>
      <c r="AL130" s="187" t="str">
        <f>IF(AJ130&lt;=0.2,"Muy Baja",IF((AJ130&gt;0.2)*AND(AJ130&lt;=0.4),"Baja",IF((AJ130&gt;0.4)*AND(AJ130&lt;=0.6),"Media",IF((AJ130&gt;0.6)*AND(AJ130&lt;=0.8),"Alta",IF((AJ130&gt;0.8)*AND(AJ130&lt;=1),"Muy Alta",0)))))</f>
        <v>Baja</v>
      </c>
      <c r="AM130" s="185">
        <f>AJ130</f>
        <v>0.216</v>
      </c>
      <c r="AN130" s="187" t="str">
        <f>IF(AK130&lt;=0.2,"Leve",IF((AK130&gt;0.2)*AND(AK130&lt;=0.4),"Menor",IF((AK130&gt;0.4)*AND(AK130&lt;=0.6),"Moderado",IF((AK130&gt;0.6)*AND(AK130&lt;=0.8),"Mayor",IF((AK130&gt;0.8)*AND(AK130&lt;=1),"Catastrófico",0)))))</f>
        <v>Moderado</v>
      </c>
      <c r="AO130" s="188">
        <f>AK130</f>
        <v>0.6</v>
      </c>
      <c r="AP130" s="189" t="str">
        <f>AL130&amp;AN130</f>
        <v>BajaModerado</v>
      </c>
      <c r="AQ130" s="183" t="str">
        <f>IF(AP130="Muy AltaLeve","Alto",IF(AP130="AltaLeve","Moderado",IF(AP130="MediaLeve","Moderado",IF(AP130="BajaLeve","Bajo",IF(AP130="Muy BajaLeve","Bajo",IF(AP130="Muy AltaMenor","Alto",IF(AP130="AltaMenor","Moderado",IF(AP130="MediaMenor","Moderado",IF(AP130="BajaMenor","Moderado",IF(AP130="Muy BajaMenor","Bajo",IF(AP130="Muy AltaModerado","Alto",IF(AP130="AltaModerado","Alto",IF(AP130="MediaModerado","Moderado",IF(AP130="BajaModerado","Moderado",IF(AP130="Muy BajaModerado","Moderado",IF(AP130="Muy AltaMayor","Alto",IF(AP130="AltaMayor","Alto",IF(AP130="MediaMayor","Alto",IF(AP130="BajaMayor","Alto",IF(AP130="Muy BajaMayor","Alto",IF(AP130="Muy AltaCatastrófico","Extremo",IF(AP130="AltaCatastrófico","Extremo",IF(AP130="MediaCatastrófico","Extremo",IF(AP130="BajaCatastrófico","Extremo",IF(AP130="Muy BajaCatastrófico","Extremo")))))))))))))))))))))))))</f>
        <v>Moderado</v>
      </c>
      <c r="AR130" s="163" t="s">
        <v>59</v>
      </c>
      <c r="AS130" s="175" t="s">
        <v>687</v>
      </c>
      <c r="AT130" s="175" t="s">
        <v>812</v>
      </c>
      <c r="AU130" s="175" t="s">
        <v>796</v>
      </c>
      <c r="AV130" s="175" t="s">
        <v>811</v>
      </c>
      <c r="AW130" s="80"/>
      <c r="AX130" s="172">
        <v>46023</v>
      </c>
      <c r="AY130" s="172">
        <v>46387</v>
      </c>
      <c r="AZ130" s="164" t="s">
        <v>289</v>
      </c>
      <c r="BA130" s="317"/>
      <c r="BB130" s="164"/>
    </row>
    <row r="131" spans="1:54" ht="42.75" x14ac:dyDescent="0.25">
      <c r="A131" s="223"/>
      <c r="B131" s="191"/>
      <c r="C131" s="288"/>
      <c r="D131" s="191"/>
      <c r="E131" s="200"/>
      <c r="F131" s="200"/>
      <c r="G131" s="200"/>
      <c r="H131" s="200"/>
      <c r="I131" s="313"/>
      <c r="J131" s="313"/>
      <c r="K131" s="200"/>
      <c r="L131" s="205"/>
      <c r="M131" s="206"/>
      <c r="N131" s="195"/>
      <c r="O131" s="182"/>
      <c r="P131" s="164"/>
      <c r="Q131" s="182"/>
      <c r="R131" s="182"/>
      <c r="S131" s="183"/>
      <c r="T131" s="66" t="s">
        <v>60</v>
      </c>
      <c r="U131" s="59" t="s">
        <v>581</v>
      </c>
      <c r="V131" s="67" t="s">
        <v>35</v>
      </c>
      <c r="W131" s="65" t="s">
        <v>53</v>
      </c>
      <c r="X131" s="65" t="s">
        <v>54</v>
      </c>
      <c r="Y131" s="63" t="str">
        <f t="shared" si="35"/>
        <v>PreventivoManual</v>
      </c>
      <c r="Z131" s="64">
        <f t="shared" si="36"/>
        <v>0.4</v>
      </c>
      <c r="AA131" s="62" t="s">
        <v>55</v>
      </c>
      <c r="AB131" s="62" t="s">
        <v>56</v>
      </c>
      <c r="AC131" s="62" t="s">
        <v>57</v>
      </c>
      <c r="AD131" s="184"/>
      <c r="AE131" s="65" t="s">
        <v>10</v>
      </c>
      <c r="AF131" s="64">
        <f>AF130-AI130</f>
        <v>0.36</v>
      </c>
      <c r="AG131" s="65" t="s">
        <v>60</v>
      </c>
      <c r="AH131" s="64">
        <f t="shared" si="37"/>
        <v>0.4</v>
      </c>
      <c r="AI131" s="64">
        <f t="shared" si="38"/>
        <v>0.14399999999999999</v>
      </c>
      <c r="AJ131" s="185"/>
      <c r="AK131" s="186"/>
      <c r="AL131" s="187"/>
      <c r="AM131" s="185"/>
      <c r="AN131" s="187"/>
      <c r="AO131" s="188"/>
      <c r="AP131" s="189"/>
      <c r="AQ131" s="190"/>
      <c r="AR131" s="163"/>
      <c r="AS131" s="175"/>
      <c r="AT131" s="175"/>
      <c r="AU131" s="175"/>
      <c r="AV131" s="175"/>
      <c r="AW131" s="80"/>
      <c r="AX131" s="172"/>
      <c r="AY131" s="172"/>
      <c r="AZ131" s="164"/>
      <c r="BA131" s="317"/>
      <c r="BB131" s="164"/>
    </row>
    <row r="132" spans="1:54" ht="42.75" x14ac:dyDescent="0.25">
      <c r="A132" s="223">
        <f t="shared" ref="A132" si="68">A130+1</f>
        <v>63</v>
      </c>
      <c r="B132" s="191" t="s">
        <v>75</v>
      </c>
      <c r="C132" s="288" t="s">
        <v>149</v>
      </c>
      <c r="D132" s="191" t="s">
        <v>217</v>
      </c>
      <c r="E132" s="200" t="s">
        <v>149</v>
      </c>
      <c r="F132" s="200" t="s">
        <v>120</v>
      </c>
      <c r="G132" s="200" t="s">
        <v>254</v>
      </c>
      <c r="H132" s="200" t="s">
        <v>262</v>
      </c>
      <c r="I132" s="313" t="s">
        <v>430</v>
      </c>
      <c r="J132" s="313" t="s">
        <v>431</v>
      </c>
      <c r="K132" s="200" t="s">
        <v>161</v>
      </c>
      <c r="L132" s="204" t="s">
        <v>265</v>
      </c>
      <c r="M132" s="206" t="s">
        <v>171</v>
      </c>
      <c r="N132" s="195" t="str">
        <f>IF(M132="Máximo_2_Veces_por_Año",$I$468,IF(M132="3_a_24_veces_por_año",$I$469,IF(M132="24_a_500_veces_por_año",$I$470,IF(M132="500_a_5000_veces_por_año",$I$471,IF(M132="mas_de_5000_Veces_por_año",$I$472)))))</f>
        <v>Media</v>
      </c>
      <c r="O132" s="182">
        <f>IF(N132="Muy Baja",$J$468,IF(N132="Baja",$J$469,IF(N132="Media",$J$470,IF(N132="Alta",$J$471,IF(N132="Muy Alta",$J$472)))))</f>
        <v>0.6</v>
      </c>
      <c r="P132" s="164" t="s">
        <v>62</v>
      </c>
      <c r="Q132" s="182">
        <f>IF(P132="Leve",$I$476,IF(P132="Menor",$I$477,IF(P132="Moderado",$I$478,IF(P132="Mayor",$I$479,IF(P132="Catastrófico",$I$480)))))</f>
        <v>0.8</v>
      </c>
      <c r="R132" s="182" t="str">
        <f>N132&amp;P132</f>
        <v>MediaMayor</v>
      </c>
      <c r="S132" s="183" t="str">
        <f>IF(R132="Muy AltaLeve","Alto",IF(R132="AltaLeve","Moderado",IF(R132="MediaLeve","Moderado",IF(R132="BajaLeve","Bajo",IF(R132="Muy BajaLeve","Bajo",IF(R132="Muy AltaMenor","Alto",IF(R132="AltaMenor","Moderado",IF(R132="MediaMenor","Moderado",IF(R132="BajaMenor","Moderado",IF(R132="Muy BajaMenor","Bajo",IF(R132="Muy AltaModerado","Alto",IF(R132="AltaModerado","Alto",IF(R132="MediaModerado","Moderado",IF(R132="BajaModerado","Moderado",IF(R132="Muy BajaModerado","Moderado",IF(R132="Muy AltaMayor","Alto",IF(R132="AltaMayor","Alto",IF(R132="MediaMayor","Alto",IF(R132="BajaMayor","Alto",IF(R132="Muy BajaMayor","Alto",IF(R132="Muy AltaCatastrófico","Extremo",IF(R132="AltaCatastrófico","Extremo",IF(R132="MediaCatastrófico","Extremo",IF(R132="BajaCatastrófico","Extremo",IF(R132="Muy BajaCatastrófico","Extremo")))))))))))))))))))))))))</f>
        <v>Alto</v>
      </c>
      <c r="T132" s="66" t="s">
        <v>52</v>
      </c>
      <c r="U132" s="59" t="s">
        <v>583</v>
      </c>
      <c r="V132" s="67" t="s">
        <v>35</v>
      </c>
      <c r="W132" s="65" t="s">
        <v>53</v>
      </c>
      <c r="X132" s="65" t="s">
        <v>54</v>
      </c>
      <c r="Y132" s="63" t="str">
        <f t="shared" si="35"/>
        <v>PreventivoManual</v>
      </c>
      <c r="Z132" s="64">
        <f t="shared" si="36"/>
        <v>0.4</v>
      </c>
      <c r="AA132" s="62" t="s">
        <v>55</v>
      </c>
      <c r="AB132" s="62" t="s">
        <v>56</v>
      </c>
      <c r="AC132" s="62" t="s">
        <v>57</v>
      </c>
      <c r="AD132" s="184" t="str">
        <f>J132</f>
        <v>Posibilidad de que las Instituciones Educativas no realicen el trámite pertinente de la afiliación de los estudiantes a la ARL de acuerdo al decreto 055  de 2015.</v>
      </c>
      <c r="AE132" s="65" t="s">
        <v>10</v>
      </c>
      <c r="AF132" s="64">
        <f>O132</f>
        <v>0.6</v>
      </c>
      <c r="AG132" s="65" t="s">
        <v>52</v>
      </c>
      <c r="AH132" s="64">
        <f t="shared" si="37"/>
        <v>0.4</v>
      </c>
      <c r="AI132" s="64">
        <f t="shared" si="38"/>
        <v>0.24</v>
      </c>
      <c r="AJ132" s="185">
        <f>AF133-AI133</f>
        <v>0.216</v>
      </c>
      <c r="AK132" s="186">
        <f>Q132</f>
        <v>0.8</v>
      </c>
      <c r="AL132" s="187" t="str">
        <f>IF(AJ132&lt;=0.2,"Muy Baja",IF((AJ132&gt;0.2)*AND(AJ132&lt;=0.4),"Baja",IF((AJ132&gt;0.4)*AND(AJ132&lt;=0.6),"Media",IF((AJ132&gt;0.6)*AND(AJ132&lt;=0.8),"Alta",IF((AJ132&gt;0.8)*AND(AJ132&lt;=1),"Muy Alta",0)))))</f>
        <v>Baja</v>
      </c>
      <c r="AM132" s="185">
        <f>AJ132</f>
        <v>0.216</v>
      </c>
      <c r="AN132" s="187" t="str">
        <f>IF(AK132&lt;=0.2,"Leve",IF((AK132&gt;0.2)*AND(AK132&lt;=0.4),"Menor",IF((AK132&gt;0.4)*AND(AK132&lt;=0.6),"Moderado",IF((AK132&gt;0.6)*AND(AK132&lt;=0.8),"Mayor",IF((AK132&gt;0.8)*AND(AK132&lt;=1),"Catastrófico",0)))))</f>
        <v>Mayor</v>
      </c>
      <c r="AO132" s="188">
        <f>AK132</f>
        <v>0.8</v>
      </c>
      <c r="AP132" s="189" t="str">
        <f>AL132&amp;AN132</f>
        <v>BajaMayor</v>
      </c>
      <c r="AQ132" s="183" t="str">
        <f>IF(AP132="Muy AltaLeve","Alto",IF(AP132="AltaLeve","Moderado",IF(AP132="MediaLeve","Moderado",IF(AP132="BajaLeve","Bajo",IF(AP132="Muy BajaLeve","Bajo",IF(AP132="Muy AltaMenor","Alto",IF(AP132="AltaMenor","Moderado",IF(AP132="MediaMenor","Moderado",IF(AP132="BajaMenor","Moderado",IF(AP132="Muy BajaMenor","Bajo",IF(AP132="Muy AltaModerado","Alto",IF(AP132="AltaModerado","Alto",IF(AP132="MediaModerado","Moderado",IF(AP132="BajaModerado","Moderado",IF(AP132="Muy BajaModerado","Moderado",IF(AP132="Muy AltaMayor","Alto",IF(AP132="AltaMayor","Alto",IF(AP132="MediaMayor","Alto",IF(AP132="BajaMayor","Alto",IF(AP132="Muy BajaMayor","Alto",IF(AP132="Muy AltaCatastrófico","Extremo",IF(AP132="AltaCatastrófico","Extremo",IF(AP132="MediaCatastrófico","Extremo",IF(AP132="BajaCatastrófico","Extremo",IF(AP132="Muy BajaCatastrófico","Extremo")))))))))))))))))))))))))</f>
        <v>Alto</v>
      </c>
      <c r="AR132" s="163" t="s">
        <v>59</v>
      </c>
      <c r="AS132" s="175" t="s">
        <v>688</v>
      </c>
      <c r="AT132" s="175" t="s">
        <v>713</v>
      </c>
      <c r="AU132" s="175" t="s">
        <v>813</v>
      </c>
      <c r="AV132" s="175" t="s">
        <v>811</v>
      </c>
      <c r="AW132" s="80"/>
      <c r="AX132" s="172">
        <v>46023</v>
      </c>
      <c r="AY132" s="172">
        <v>46387</v>
      </c>
      <c r="AZ132" s="164" t="s">
        <v>289</v>
      </c>
      <c r="BA132" s="317"/>
      <c r="BB132" s="164"/>
    </row>
    <row r="133" spans="1:54" ht="42.75" x14ac:dyDescent="0.25">
      <c r="A133" s="223"/>
      <c r="B133" s="191"/>
      <c r="C133" s="288"/>
      <c r="D133" s="191"/>
      <c r="E133" s="200"/>
      <c r="F133" s="200"/>
      <c r="G133" s="200"/>
      <c r="H133" s="200"/>
      <c r="I133" s="313"/>
      <c r="J133" s="313"/>
      <c r="K133" s="200"/>
      <c r="L133" s="205"/>
      <c r="M133" s="206"/>
      <c r="N133" s="195"/>
      <c r="O133" s="182"/>
      <c r="P133" s="164"/>
      <c r="Q133" s="182"/>
      <c r="R133" s="182"/>
      <c r="S133" s="183"/>
      <c r="T133" s="66" t="s">
        <v>60</v>
      </c>
      <c r="U133" s="59" t="s">
        <v>584</v>
      </c>
      <c r="V133" s="67" t="s">
        <v>35</v>
      </c>
      <c r="W133" s="65" t="s">
        <v>53</v>
      </c>
      <c r="X133" s="65" t="s">
        <v>54</v>
      </c>
      <c r="Y133" s="63" t="str">
        <f t="shared" si="35"/>
        <v>PreventivoManual</v>
      </c>
      <c r="Z133" s="64">
        <f t="shared" si="36"/>
        <v>0.4</v>
      </c>
      <c r="AA133" s="62" t="s">
        <v>55</v>
      </c>
      <c r="AB133" s="62" t="s">
        <v>56</v>
      </c>
      <c r="AC133" s="62" t="s">
        <v>57</v>
      </c>
      <c r="AD133" s="184"/>
      <c r="AE133" s="65" t="s">
        <v>10</v>
      </c>
      <c r="AF133" s="64">
        <f>AF132-AI132</f>
        <v>0.36</v>
      </c>
      <c r="AG133" s="65" t="s">
        <v>60</v>
      </c>
      <c r="AH133" s="64">
        <f t="shared" si="37"/>
        <v>0.4</v>
      </c>
      <c r="AI133" s="64">
        <f t="shared" si="38"/>
        <v>0.14399999999999999</v>
      </c>
      <c r="AJ133" s="185"/>
      <c r="AK133" s="186"/>
      <c r="AL133" s="187"/>
      <c r="AM133" s="185"/>
      <c r="AN133" s="187"/>
      <c r="AO133" s="188"/>
      <c r="AP133" s="189"/>
      <c r="AQ133" s="190"/>
      <c r="AR133" s="163"/>
      <c r="AS133" s="175"/>
      <c r="AT133" s="175"/>
      <c r="AU133" s="175"/>
      <c r="AV133" s="175"/>
      <c r="AW133" s="80"/>
      <c r="AX133" s="172"/>
      <c r="AY133" s="172"/>
      <c r="AZ133" s="164"/>
      <c r="BA133" s="317"/>
      <c r="BB133" s="164"/>
    </row>
    <row r="134" spans="1:54" ht="42.75" x14ac:dyDescent="0.25">
      <c r="A134" s="223">
        <f t="shared" ref="A134" si="69">A132+1</f>
        <v>64</v>
      </c>
      <c r="B134" s="191" t="s">
        <v>75</v>
      </c>
      <c r="C134" s="288" t="s">
        <v>149</v>
      </c>
      <c r="D134" s="191" t="s">
        <v>76</v>
      </c>
      <c r="E134" s="200" t="s">
        <v>83</v>
      </c>
      <c r="F134" s="200" t="s">
        <v>120</v>
      </c>
      <c r="G134" s="200" t="s">
        <v>254</v>
      </c>
      <c r="H134" s="200" t="s">
        <v>262</v>
      </c>
      <c r="I134" s="313" t="s">
        <v>432</v>
      </c>
      <c r="J134" s="313" t="s">
        <v>433</v>
      </c>
      <c r="K134" s="200" t="s">
        <v>161</v>
      </c>
      <c r="L134" s="204" t="s">
        <v>265</v>
      </c>
      <c r="M134" s="206" t="s">
        <v>176</v>
      </c>
      <c r="N134" s="195" t="str">
        <f>IF(M134="Máximo_2_Veces_por_Año",$I$468,IF(M134="3_a_24_veces_por_año",$I$469,IF(M134="24_a_500_veces_por_año",$I$470,IF(M134="500_a_5000_veces_por_año",$I$471,IF(M134="mas_de_5000_Veces_por_año",$I$472)))))</f>
        <v>Alta</v>
      </c>
      <c r="O134" s="182">
        <f>IF(N134="Muy Baja",$J$468,IF(N134="Baja",$J$469,IF(N134="Media",$J$470,IF(N134="Alta",$J$471,IF(N134="Muy Alta",$J$472)))))</f>
        <v>0.8</v>
      </c>
      <c r="P134" s="164" t="s">
        <v>62</v>
      </c>
      <c r="Q134" s="182">
        <f>IF(P134="Leve",$I$476,IF(P134="Menor",$I$477,IF(P134="Moderado",$I$478,IF(P134="Mayor",$I$479,IF(P134="Catastrófico",$I$480)))))</f>
        <v>0.8</v>
      </c>
      <c r="R134" s="182" t="str">
        <f>N134&amp;P134</f>
        <v>AltaMayor</v>
      </c>
      <c r="S134" s="183" t="str">
        <f>IF(R134="Muy AltaLeve","Alto",IF(R134="AltaLeve","Moderado",IF(R134="MediaLeve","Moderado",IF(R134="BajaLeve","Bajo",IF(R134="Muy BajaLeve","Bajo",IF(R134="Muy AltaMenor","Alto",IF(R134="AltaMenor","Moderado",IF(R134="MediaMenor","Moderado",IF(R134="BajaMenor","Moderado",IF(R134="Muy BajaMenor","Bajo",IF(R134="Muy AltaModerado","Alto",IF(R134="AltaModerado","Alto",IF(R134="MediaModerado","Moderado",IF(R134="BajaModerado","Moderado",IF(R134="Muy BajaModerado","Moderado",IF(R134="Muy AltaMayor","Alto",IF(R134="AltaMayor","Alto",IF(R134="MediaMayor","Alto",IF(R134="BajaMayor","Alto",IF(R134="Muy BajaMayor","Alto",IF(R134="Muy AltaCatastrófico","Extremo",IF(R134="AltaCatastrófico","Extremo",IF(R134="MediaCatastrófico","Extremo",IF(R134="BajaCatastrófico","Extremo",IF(R134="Muy BajaCatastrófico","Extremo")))))))))))))))))))))))))</f>
        <v>Alto</v>
      </c>
      <c r="T134" s="66" t="s">
        <v>52</v>
      </c>
      <c r="U134" s="59" t="s">
        <v>585</v>
      </c>
      <c r="V134" s="67" t="s">
        <v>35</v>
      </c>
      <c r="W134" s="65" t="s">
        <v>53</v>
      </c>
      <c r="X134" s="65" t="s">
        <v>54</v>
      </c>
      <c r="Y134" s="63" t="str">
        <f t="shared" si="35"/>
        <v>PreventivoManual</v>
      </c>
      <c r="Z134" s="64">
        <f t="shared" si="36"/>
        <v>0.4</v>
      </c>
      <c r="AA134" s="62" t="s">
        <v>55</v>
      </c>
      <c r="AB134" s="62" t="s">
        <v>56</v>
      </c>
      <c r="AC134" s="62" t="s">
        <v>57</v>
      </c>
      <c r="AD134" s="184" t="str">
        <f>J134</f>
        <v>Posibilidad de no afiliación de los funcionarios/colaboradores de la ESE IMSALUD, a la Administradora de Riesgos Laborales</v>
      </c>
      <c r="AE134" s="65" t="s">
        <v>10</v>
      </c>
      <c r="AF134" s="64">
        <f>O134</f>
        <v>0.8</v>
      </c>
      <c r="AG134" s="65" t="s">
        <v>52</v>
      </c>
      <c r="AH134" s="64">
        <f t="shared" si="37"/>
        <v>0.4</v>
      </c>
      <c r="AI134" s="64">
        <f t="shared" si="38"/>
        <v>0.32000000000000006</v>
      </c>
      <c r="AJ134" s="185">
        <f>AF135-AI135</f>
        <v>0.28799999999999998</v>
      </c>
      <c r="AK134" s="186">
        <f>Q134</f>
        <v>0.8</v>
      </c>
      <c r="AL134" s="187" t="str">
        <f>IF(AJ134&lt;=0.2,"Muy Baja",IF((AJ134&gt;0.2)*AND(AJ134&lt;=0.4),"Baja",IF((AJ134&gt;0.4)*AND(AJ134&lt;=0.6),"Media",IF((AJ134&gt;0.6)*AND(AJ134&lt;=0.8),"Alta",IF((AJ134&gt;0.8)*AND(AJ134&lt;=1),"Muy Alta",0)))))</f>
        <v>Baja</v>
      </c>
      <c r="AM134" s="185">
        <f>AJ134</f>
        <v>0.28799999999999998</v>
      </c>
      <c r="AN134" s="187" t="str">
        <f>IF(AK134&lt;=0.2,"Leve",IF((AK134&gt;0.2)*AND(AK134&lt;=0.4),"Menor",IF((AK134&gt;0.4)*AND(AK134&lt;=0.6),"Moderado",IF((AK134&gt;0.6)*AND(AK134&lt;=0.8),"Mayor",IF((AK134&gt;0.8)*AND(AK134&lt;=1),"Catastrófico",0)))))</f>
        <v>Mayor</v>
      </c>
      <c r="AO134" s="188">
        <f>AK134</f>
        <v>0.8</v>
      </c>
      <c r="AP134" s="189" t="str">
        <f>AL134&amp;AN134</f>
        <v>BajaMayor</v>
      </c>
      <c r="AQ134" s="183" t="str">
        <f>IF(AP134="Muy AltaLeve","Alto",IF(AP134="AltaLeve","Moderado",IF(AP134="MediaLeve","Moderado",IF(AP134="BajaLeve","Bajo",IF(AP134="Muy BajaLeve","Bajo",IF(AP134="Muy AltaMenor","Alto",IF(AP134="AltaMenor","Moderado",IF(AP134="MediaMenor","Moderado",IF(AP134="BajaMenor","Moderado",IF(AP134="Muy BajaMenor","Bajo",IF(AP134="Muy AltaModerado","Alto",IF(AP134="AltaModerado","Alto",IF(AP134="MediaModerado","Moderado",IF(AP134="BajaModerado","Moderado",IF(AP134="Muy BajaModerado","Moderado",IF(AP134="Muy AltaMayor","Alto",IF(AP134="AltaMayor","Alto",IF(AP134="MediaMayor","Alto",IF(AP134="BajaMayor","Alto",IF(AP134="Muy BajaMayor","Alto",IF(AP134="Muy AltaCatastrófico","Extremo",IF(AP134="AltaCatastrófico","Extremo",IF(AP134="MediaCatastrófico","Extremo",IF(AP134="BajaCatastrófico","Extremo",IF(AP134="Muy BajaCatastrófico","Extremo")))))))))))))))))))))))))</f>
        <v>Alto</v>
      </c>
      <c r="AR134" s="163" t="s">
        <v>59</v>
      </c>
      <c r="AS134" s="175" t="s">
        <v>1121</v>
      </c>
      <c r="AT134" s="175" t="s">
        <v>713</v>
      </c>
      <c r="AU134" s="175" t="s">
        <v>808</v>
      </c>
      <c r="AV134" s="175" t="s">
        <v>814</v>
      </c>
      <c r="AW134" s="80"/>
      <c r="AX134" s="172">
        <v>46023</v>
      </c>
      <c r="AY134" s="172">
        <v>46387</v>
      </c>
      <c r="AZ134" s="164" t="s">
        <v>289</v>
      </c>
      <c r="BA134" s="317"/>
      <c r="BB134" s="164"/>
    </row>
    <row r="135" spans="1:54" ht="42.75" x14ac:dyDescent="0.25">
      <c r="A135" s="223"/>
      <c r="B135" s="191"/>
      <c r="C135" s="288"/>
      <c r="D135" s="191"/>
      <c r="E135" s="200"/>
      <c r="F135" s="200"/>
      <c r="G135" s="200"/>
      <c r="H135" s="200"/>
      <c r="I135" s="313"/>
      <c r="J135" s="313"/>
      <c r="K135" s="200"/>
      <c r="L135" s="205"/>
      <c r="M135" s="206"/>
      <c r="N135" s="195"/>
      <c r="O135" s="182"/>
      <c r="P135" s="164"/>
      <c r="Q135" s="182"/>
      <c r="R135" s="182"/>
      <c r="S135" s="183"/>
      <c r="T135" s="66" t="s">
        <v>60</v>
      </c>
      <c r="U135" s="59" t="s">
        <v>586</v>
      </c>
      <c r="V135" s="67" t="s">
        <v>35</v>
      </c>
      <c r="W135" s="65" t="s">
        <v>53</v>
      </c>
      <c r="X135" s="65" t="s">
        <v>54</v>
      </c>
      <c r="Y135" s="63" t="str">
        <f t="shared" si="35"/>
        <v>PreventivoManual</v>
      </c>
      <c r="Z135" s="64">
        <f t="shared" si="36"/>
        <v>0.4</v>
      </c>
      <c r="AA135" s="62" t="s">
        <v>55</v>
      </c>
      <c r="AB135" s="62" t="s">
        <v>56</v>
      </c>
      <c r="AC135" s="62" t="s">
        <v>57</v>
      </c>
      <c r="AD135" s="184"/>
      <c r="AE135" s="65" t="s">
        <v>10</v>
      </c>
      <c r="AF135" s="64">
        <f>AF134-AI134</f>
        <v>0.48</v>
      </c>
      <c r="AG135" s="65" t="s">
        <v>60</v>
      </c>
      <c r="AH135" s="64">
        <f t="shared" si="37"/>
        <v>0.4</v>
      </c>
      <c r="AI135" s="64">
        <f t="shared" si="38"/>
        <v>0.192</v>
      </c>
      <c r="AJ135" s="185"/>
      <c r="AK135" s="186"/>
      <c r="AL135" s="187"/>
      <c r="AM135" s="185"/>
      <c r="AN135" s="187"/>
      <c r="AO135" s="188"/>
      <c r="AP135" s="189"/>
      <c r="AQ135" s="190"/>
      <c r="AR135" s="163"/>
      <c r="AS135" s="175"/>
      <c r="AT135" s="175"/>
      <c r="AU135" s="175"/>
      <c r="AV135" s="175"/>
      <c r="AW135" s="80"/>
      <c r="AX135" s="172"/>
      <c r="AY135" s="172"/>
      <c r="AZ135" s="164"/>
      <c r="BA135" s="317"/>
      <c r="BB135" s="164"/>
    </row>
    <row r="136" spans="1:54" ht="42.75" x14ac:dyDescent="0.25">
      <c r="A136" s="223">
        <f t="shared" ref="A136" si="70">A134+1</f>
        <v>65</v>
      </c>
      <c r="B136" s="191" t="s">
        <v>75</v>
      </c>
      <c r="C136" s="288" t="s">
        <v>149</v>
      </c>
      <c r="D136" s="191" t="s">
        <v>76</v>
      </c>
      <c r="E136" s="200" t="s">
        <v>83</v>
      </c>
      <c r="F136" s="200" t="s">
        <v>120</v>
      </c>
      <c r="G136" s="200" t="s">
        <v>254</v>
      </c>
      <c r="H136" s="200" t="s">
        <v>262</v>
      </c>
      <c r="I136" s="313" t="s">
        <v>434</v>
      </c>
      <c r="J136" s="313" t="s">
        <v>435</v>
      </c>
      <c r="K136" s="200" t="s">
        <v>161</v>
      </c>
      <c r="L136" s="204" t="s">
        <v>265</v>
      </c>
      <c r="M136" s="206" t="s">
        <v>176</v>
      </c>
      <c r="N136" s="195" t="str">
        <f>IF(M136="Máximo_2_Veces_por_Año",$I$468,IF(M136="3_a_24_veces_por_año",$I$469,IF(M136="24_a_500_veces_por_año",$I$470,IF(M136="500_a_5000_veces_por_año",$I$471,IF(M136="mas_de_5000_Veces_por_año",$I$472)))))</f>
        <v>Alta</v>
      </c>
      <c r="O136" s="182">
        <f>IF(N136="Muy Baja",$J$468,IF(N136="Baja",$J$469,IF(N136="Media",$J$470,IF(N136="Alta",$J$471,IF(N136="Muy Alta",$J$472)))))</f>
        <v>0.8</v>
      </c>
      <c r="P136" s="164" t="s">
        <v>62</v>
      </c>
      <c r="Q136" s="182">
        <f>IF(P136="Leve",$I$476,IF(P136="Menor",$I$477,IF(P136="Moderado",$I$478,IF(P136="Mayor",$I$479,IF(P136="Catastrófico",$I$480)))))</f>
        <v>0.8</v>
      </c>
      <c r="R136" s="182" t="str">
        <f>N136&amp;P136</f>
        <v>AltaMayor</v>
      </c>
      <c r="S136" s="183" t="str">
        <f>IF(R136="Muy AltaLeve","Alto",IF(R136="AltaLeve","Moderado",IF(R136="MediaLeve","Moderado",IF(R136="BajaLeve","Bajo",IF(R136="Muy BajaLeve","Bajo",IF(R136="Muy AltaMenor","Alto",IF(R136="AltaMenor","Moderado",IF(R136="MediaMenor","Moderado",IF(R136="BajaMenor","Moderado",IF(R136="Muy BajaMenor","Bajo",IF(R136="Muy AltaModerado","Alto",IF(R136="AltaModerado","Alto",IF(R136="MediaModerado","Moderado",IF(R136="BajaModerado","Moderado",IF(R136="Muy BajaModerado","Moderado",IF(R136="Muy AltaMayor","Alto",IF(R136="AltaMayor","Alto",IF(R136="MediaMayor","Alto",IF(R136="BajaMayor","Alto",IF(R136="Muy BajaMayor","Alto",IF(R136="Muy AltaCatastrófico","Extremo",IF(R136="AltaCatastrófico","Extremo",IF(R136="MediaCatastrófico","Extremo",IF(R136="BajaCatastrófico","Extremo",IF(R136="Muy BajaCatastrófico","Extremo")))))))))))))))))))))))))</f>
        <v>Alto</v>
      </c>
      <c r="T136" s="66" t="s">
        <v>52</v>
      </c>
      <c r="U136" s="59" t="s">
        <v>587</v>
      </c>
      <c r="V136" s="67" t="s">
        <v>35</v>
      </c>
      <c r="W136" s="65" t="s">
        <v>53</v>
      </c>
      <c r="X136" s="65" t="s">
        <v>54</v>
      </c>
      <c r="Y136" s="63" t="str">
        <f t="shared" ref="Y136:Y199" si="71">W136&amp;X136</f>
        <v>PreventivoManual</v>
      </c>
      <c r="Z136" s="64">
        <f t="shared" ref="Z136:Z199" si="72">IF(Y136="PreventivoAutomatico",0.5,IF(Y136="PreventivoManual",0.4,IF(Y136="DetectivoAutomatico",0.4,IF(Y136="DetectivoManual",0.3,IF(Y136="CorrectivoAutomatico",0.35,IF(Y136="CorrectivoManual",0.25))))))</f>
        <v>0.4</v>
      </c>
      <c r="AA136" s="62" t="s">
        <v>55</v>
      </c>
      <c r="AB136" s="62" t="s">
        <v>56</v>
      </c>
      <c r="AC136" s="62" t="s">
        <v>57</v>
      </c>
      <c r="AD136" s="184" t="str">
        <f>J136</f>
        <v>Posibilidad de incumplimiento por la ESE IMSALUD, a la normatividad vigente de Seguridad y Salud en el Trabajo</v>
      </c>
      <c r="AE136" s="65" t="s">
        <v>10</v>
      </c>
      <c r="AF136" s="64">
        <f>O136</f>
        <v>0.8</v>
      </c>
      <c r="AG136" s="65" t="s">
        <v>52</v>
      </c>
      <c r="AH136" s="64">
        <f t="shared" ref="AH136:AH199" si="73">Z136</f>
        <v>0.4</v>
      </c>
      <c r="AI136" s="64">
        <f t="shared" ref="AI136:AI199" si="74">AF136*AH136</f>
        <v>0.32000000000000006</v>
      </c>
      <c r="AJ136" s="185">
        <f>AF137-AI137</f>
        <v>0.28799999999999998</v>
      </c>
      <c r="AK136" s="186">
        <f>Q136</f>
        <v>0.8</v>
      </c>
      <c r="AL136" s="187" t="str">
        <f>IF(AJ136&lt;=0.2,"Muy Baja",IF((AJ136&gt;0.2)*AND(AJ136&lt;=0.4),"Baja",IF((AJ136&gt;0.4)*AND(AJ136&lt;=0.6),"Media",IF((AJ136&gt;0.6)*AND(AJ136&lt;=0.8),"Alta",IF((AJ136&gt;0.8)*AND(AJ136&lt;=1),"Muy Alta",0)))))</f>
        <v>Baja</v>
      </c>
      <c r="AM136" s="185">
        <f>AJ136</f>
        <v>0.28799999999999998</v>
      </c>
      <c r="AN136" s="187" t="str">
        <f>IF(AK136&lt;=0.2,"Leve",IF((AK136&gt;0.2)*AND(AK136&lt;=0.4),"Menor",IF((AK136&gt;0.4)*AND(AK136&lt;=0.6),"Moderado",IF((AK136&gt;0.6)*AND(AK136&lt;=0.8),"Mayor",IF((AK136&gt;0.8)*AND(AK136&lt;=1),"Catastrófico",0)))))</f>
        <v>Mayor</v>
      </c>
      <c r="AO136" s="188">
        <f>AK136</f>
        <v>0.8</v>
      </c>
      <c r="AP136" s="189" t="str">
        <f>AL136&amp;AN136</f>
        <v>BajaMayor</v>
      </c>
      <c r="AQ136" s="183" t="str">
        <f>IF(AP136="Muy AltaLeve","Alto",IF(AP136="AltaLeve","Moderado",IF(AP136="MediaLeve","Moderado",IF(AP136="BajaLeve","Bajo",IF(AP136="Muy BajaLeve","Bajo",IF(AP136="Muy AltaMenor","Alto",IF(AP136="AltaMenor","Moderado",IF(AP136="MediaMenor","Moderado",IF(AP136="BajaMenor","Moderado",IF(AP136="Muy BajaMenor","Bajo",IF(AP136="Muy AltaModerado","Alto",IF(AP136="AltaModerado","Alto",IF(AP136="MediaModerado","Moderado",IF(AP136="BajaModerado","Moderado",IF(AP136="Muy BajaModerado","Moderado",IF(AP136="Muy AltaMayor","Alto",IF(AP136="AltaMayor","Alto",IF(AP136="MediaMayor","Alto",IF(AP136="BajaMayor","Alto",IF(AP136="Muy BajaMayor","Alto",IF(AP136="Muy AltaCatastrófico","Extremo",IF(AP136="AltaCatastrófico","Extremo",IF(AP136="MediaCatastrófico","Extremo",IF(AP136="BajaCatastrófico","Extremo",IF(AP136="Muy BajaCatastrófico","Extremo")))))))))))))))))))))))))</f>
        <v>Alto</v>
      </c>
      <c r="AR136" s="163" t="s">
        <v>59</v>
      </c>
      <c r="AS136" s="175" t="s">
        <v>689</v>
      </c>
      <c r="AT136" s="175" t="s">
        <v>815</v>
      </c>
      <c r="AU136" s="175" t="s">
        <v>816</v>
      </c>
      <c r="AV136" s="175" t="s">
        <v>814</v>
      </c>
      <c r="AW136" s="80"/>
      <c r="AX136" s="172">
        <v>46023</v>
      </c>
      <c r="AY136" s="172">
        <v>46387</v>
      </c>
      <c r="AZ136" s="164" t="s">
        <v>289</v>
      </c>
      <c r="BA136" s="317"/>
      <c r="BB136" s="164"/>
    </row>
    <row r="137" spans="1:54" ht="42.75" x14ac:dyDescent="0.25">
      <c r="A137" s="223"/>
      <c r="B137" s="191"/>
      <c r="C137" s="288"/>
      <c r="D137" s="191"/>
      <c r="E137" s="200"/>
      <c r="F137" s="200"/>
      <c r="G137" s="200"/>
      <c r="H137" s="200"/>
      <c r="I137" s="313"/>
      <c r="J137" s="313"/>
      <c r="K137" s="200"/>
      <c r="L137" s="205"/>
      <c r="M137" s="206"/>
      <c r="N137" s="195"/>
      <c r="O137" s="182"/>
      <c r="P137" s="164"/>
      <c r="Q137" s="182"/>
      <c r="R137" s="182"/>
      <c r="S137" s="183"/>
      <c r="T137" s="66" t="s">
        <v>60</v>
      </c>
      <c r="U137" s="59" t="s">
        <v>588</v>
      </c>
      <c r="V137" s="67" t="s">
        <v>35</v>
      </c>
      <c r="W137" s="65" t="s">
        <v>53</v>
      </c>
      <c r="X137" s="65" t="s">
        <v>54</v>
      </c>
      <c r="Y137" s="63" t="str">
        <f t="shared" si="71"/>
        <v>PreventivoManual</v>
      </c>
      <c r="Z137" s="64">
        <f t="shared" si="72"/>
        <v>0.4</v>
      </c>
      <c r="AA137" s="62" t="s">
        <v>55</v>
      </c>
      <c r="AB137" s="62" t="s">
        <v>56</v>
      </c>
      <c r="AC137" s="62" t="s">
        <v>57</v>
      </c>
      <c r="AD137" s="184"/>
      <c r="AE137" s="65" t="s">
        <v>10</v>
      </c>
      <c r="AF137" s="64">
        <f>AF136-AI136</f>
        <v>0.48</v>
      </c>
      <c r="AG137" s="65" t="s">
        <v>60</v>
      </c>
      <c r="AH137" s="64">
        <f t="shared" si="73"/>
        <v>0.4</v>
      </c>
      <c r="AI137" s="64">
        <f t="shared" si="74"/>
        <v>0.192</v>
      </c>
      <c r="AJ137" s="185"/>
      <c r="AK137" s="186"/>
      <c r="AL137" s="187"/>
      <c r="AM137" s="185"/>
      <c r="AN137" s="187"/>
      <c r="AO137" s="188"/>
      <c r="AP137" s="189"/>
      <c r="AQ137" s="190"/>
      <c r="AR137" s="163"/>
      <c r="AS137" s="175"/>
      <c r="AT137" s="175"/>
      <c r="AU137" s="175"/>
      <c r="AV137" s="175"/>
      <c r="AW137" s="80"/>
      <c r="AX137" s="172"/>
      <c r="AY137" s="172"/>
      <c r="AZ137" s="164"/>
      <c r="BA137" s="317"/>
      <c r="BB137" s="164"/>
    </row>
    <row r="138" spans="1:54" ht="42.75" x14ac:dyDescent="0.25">
      <c r="A138" s="223">
        <f t="shared" ref="A138" si="75">A136+1</f>
        <v>66</v>
      </c>
      <c r="B138" s="191" t="s">
        <v>75</v>
      </c>
      <c r="C138" s="288" t="s">
        <v>149</v>
      </c>
      <c r="D138" s="191" t="s">
        <v>76</v>
      </c>
      <c r="E138" s="200" t="s">
        <v>83</v>
      </c>
      <c r="F138" s="200" t="s">
        <v>120</v>
      </c>
      <c r="G138" s="200" t="s">
        <v>254</v>
      </c>
      <c r="H138" s="200" t="s">
        <v>262</v>
      </c>
      <c r="I138" s="313" t="s">
        <v>436</v>
      </c>
      <c r="J138" s="313" t="s">
        <v>437</v>
      </c>
      <c r="K138" s="200" t="s">
        <v>161</v>
      </c>
      <c r="L138" s="204" t="s">
        <v>265</v>
      </c>
      <c r="M138" s="206" t="s">
        <v>176</v>
      </c>
      <c r="N138" s="195" t="str">
        <f>IF(M138="Máximo_2_Veces_por_Año",$I$468,IF(M138="3_a_24_veces_por_año",$I$469,IF(M138="24_a_500_veces_por_año",$I$470,IF(M138="500_a_5000_veces_por_año",$I$471,IF(M138="mas_de_5000_Veces_por_año",$I$472)))))</f>
        <v>Alta</v>
      </c>
      <c r="O138" s="182">
        <f>IF(N138="Muy Baja",$J$468,IF(N138="Baja",$J$469,IF(N138="Media",$J$470,IF(N138="Alta",$J$471,IF(N138="Muy Alta",$J$472)))))</f>
        <v>0.8</v>
      </c>
      <c r="P138" s="164" t="s">
        <v>62</v>
      </c>
      <c r="Q138" s="182">
        <f>IF(P138="Leve",$I$476,IF(P138="Menor",$I$477,IF(P138="Moderado",$I$478,IF(P138="Mayor",$I$479,IF(P138="Catastrófico",$I$480)))))</f>
        <v>0.8</v>
      </c>
      <c r="R138" s="182" t="str">
        <f>N138&amp;P138</f>
        <v>AltaMayor</v>
      </c>
      <c r="S138" s="183" t="str">
        <f>IF(R138="Muy AltaLeve","Alto",IF(R138="AltaLeve","Moderado",IF(R138="MediaLeve","Moderado",IF(R138="BajaLeve","Bajo",IF(R138="Muy BajaLeve","Bajo",IF(R138="Muy AltaMenor","Alto",IF(R138="AltaMenor","Moderado",IF(R138="MediaMenor","Moderado",IF(R138="BajaMenor","Moderado",IF(R138="Muy BajaMenor","Bajo",IF(R138="Muy AltaModerado","Alto",IF(R138="AltaModerado","Alto",IF(R138="MediaModerado","Moderado",IF(R138="BajaModerado","Moderado",IF(R138="Muy BajaModerado","Moderado",IF(R138="Muy AltaMayor","Alto",IF(R138="AltaMayor","Alto",IF(R138="MediaMayor","Alto",IF(R138="BajaMayor","Alto",IF(R138="Muy BajaMayor","Alto",IF(R138="Muy AltaCatastrófico","Extremo",IF(R138="AltaCatastrófico","Extremo",IF(R138="MediaCatastrófico","Extremo",IF(R138="BajaCatastrófico","Extremo",IF(R138="Muy BajaCatastrófico","Extremo")))))))))))))))))))))))))</f>
        <v>Alto</v>
      </c>
      <c r="T138" s="66" t="s">
        <v>52</v>
      </c>
      <c r="U138" s="59" t="s">
        <v>589</v>
      </c>
      <c r="V138" s="67" t="s">
        <v>35</v>
      </c>
      <c r="W138" s="65" t="s">
        <v>53</v>
      </c>
      <c r="X138" s="65" t="s">
        <v>54</v>
      </c>
      <c r="Y138" s="63" t="str">
        <f t="shared" si="71"/>
        <v>PreventivoManual</v>
      </c>
      <c r="Z138" s="64">
        <f t="shared" si="72"/>
        <v>0.4</v>
      </c>
      <c r="AA138" s="62" t="s">
        <v>55</v>
      </c>
      <c r="AB138" s="62" t="s">
        <v>56</v>
      </c>
      <c r="AC138" s="62" t="s">
        <v>57</v>
      </c>
      <c r="AD138" s="184" t="str">
        <f>J138</f>
        <v>Posibilidad de que las medidas para mitigar las enfermedades laborales de los servidores públicos o colaboradores de la E. S. E. IMSALUD no sean eficaces.</v>
      </c>
      <c r="AE138" s="65" t="s">
        <v>10</v>
      </c>
      <c r="AF138" s="64">
        <f>O138</f>
        <v>0.8</v>
      </c>
      <c r="AG138" s="65" t="s">
        <v>52</v>
      </c>
      <c r="AH138" s="64">
        <f t="shared" si="73"/>
        <v>0.4</v>
      </c>
      <c r="AI138" s="64">
        <f t="shared" si="74"/>
        <v>0.32000000000000006</v>
      </c>
      <c r="AJ138" s="185">
        <f>AF139-AI139</f>
        <v>0.28799999999999998</v>
      </c>
      <c r="AK138" s="186">
        <f>Q138</f>
        <v>0.8</v>
      </c>
      <c r="AL138" s="187" t="str">
        <f>IF(AJ138&lt;=0.2,"Muy Baja",IF((AJ138&gt;0.2)*AND(AJ138&lt;=0.4),"Baja",IF((AJ138&gt;0.4)*AND(AJ138&lt;=0.6),"Media",IF((AJ138&gt;0.6)*AND(AJ138&lt;=0.8),"Alta",IF((AJ138&gt;0.8)*AND(AJ138&lt;=1),"Muy Alta",0)))))</f>
        <v>Baja</v>
      </c>
      <c r="AM138" s="185">
        <f>AJ138</f>
        <v>0.28799999999999998</v>
      </c>
      <c r="AN138" s="187" t="str">
        <f>IF(AK138&lt;=0.2,"Leve",IF((AK138&gt;0.2)*AND(AK138&lt;=0.4),"Menor",IF((AK138&gt;0.4)*AND(AK138&lt;=0.6),"Moderado",IF((AK138&gt;0.6)*AND(AK138&lt;=0.8),"Mayor",IF((AK138&gt;0.8)*AND(AK138&lt;=1),"Catastrófico",0)))))</f>
        <v>Mayor</v>
      </c>
      <c r="AO138" s="188">
        <f>AK138</f>
        <v>0.8</v>
      </c>
      <c r="AP138" s="189" t="str">
        <f>AL138&amp;AN138</f>
        <v>BajaMayor</v>
      </c>
      <c r="AQ138" s="183" t="str">
        <f>IF(AP138="Muy AltaLeve","Alto",IF(AP138="AltaLeve","Moderado",IF(AP138="MediaLeve","Moderado",IF(AP138="BajaLeve","Bajo",IF(AP138="Muy BajaLeve","Bajo",IF(AP138="Muy AltaMenor","Alto",IF(AP138="AltaMenor","Moderado",IF(AP138="MediaMenor","Moderado",IF(AP138="BajaMenor","Moderado",IF(AP138="Muy BajaMenor","Bajo",IF(AP138="Muy AltaModerado","Alto",IF(AP138="AltaModerado","Alto",IF(AP138="MediaModerado","Moderado",IF(AP138="BajaModerado","Moderado",IF(AP138="Muy BajaModerado","Moderado",IF(AP138="Muy AltaMayor","Alto",IF(AP138="AltaMayor","Alto",IF(AP138="MediaMayor","Alto",IF(AP138="BajaMayor","Alto",IF(AP138="Muy BajaMayor","Alto",IF(AP138="Muy AltaCatastrófico","Extremo",IF(AP138="AltaCatastrófico","Extremo",IF(AP138="MediaCatastrófico","Extremo",IF(AP138="BajaCatastrófico","Extremo",IF(AP138="Muy BajaCatastrófico","Extremo")))))))))))))))))))))))))</f>
        <v>Alto</v>
      </c>
      <c r="AR138" s="163" t="s">
        <v>59</v>
      </c>
      <c r="AS138" s="175" t="s">
        <v>690</v>
      </c>
      <c r="AT138" s="175" t="s">
        <v>817</v>
      </c>
      <c r="AU138" s="175" t="s">
        <v>818</v>
      </c>
      <c r="AV138" s="175" t="s">
        <v>814</v>
      </c>
      <c r="AW138" s="80"/>
      <c r="AX138" s="172">
        <v>46023</v>
      </c>
      <c r="AY138" s="172">
        <v>46387</v>
      </c>
      <c r="AZ138" s="164" t="s">
        <v>289</v>
      </c>
      <c r="BA138" s="317"/>
      <c r="BB138" s="164"/>
    </row>
    <row r="139" spans="1:54" ht="42.75" x14ac:dyDescent="0.25">
      <c r="A139" s="223"/>
      <c r="B139" s="191"/>
      <c r="C139" s="288"/>
      <c r="D139" s="191"/>
      <c r="E139" s="200"/>
      <c r="F139" s="200"/>
      <c r="G139" s="200"/>
      <c r="H139" s="200"/>
      <c r="I139" s="313"/>
      <c r="J139" s="313"/>
      <c r="K139" s="200"/>
      <c r="L139" s="205"/>
      <c r="M139" s="206"/>
      <c r="N139" s="195"/>
      <c r="O139" s="182"/>
      <c r="P139" s="164"/>
      <c r="Q139" s="182"/>
      <c r="R139" s="182"/>
      <c r="S139" s="183"/>
      <c r="T139" s="66" t="s">
        <v>60</v>
      </c>
      <c r="U139" s="59" t="s">
        <v>590</v>
      </c>
      <c r="V139" s="67" t="s">
        <v>35</v>
      </c>
      <c r="W139" s="65" t="s">
        <v>53</v>
      </c>
      <c r="X139" s="65" t="s">
        <v>54</v>
      </c>
      <c r="Y139" s="63" t="str">
        <f t="shared" si="71"/>
        <v>PreventivoManual</v>
      </c>
      <c r="Z139" s="64">
        <f t="shared" si="72"/>
        <v>0.4</v>
      </c>
      <c r="AA139" s="62" t="s">
        <v>55</v>
      </c>
      <c r="AB139" s="62" t="s">
        <v>56</v>
      </c>
      <c r="AC139" s="62" t="s">
        <v>57</v>
      </c>
      <c r="AD139" s="184"/>
      <c r="AE139" s="65" t="s">
        <v>10</v>
      </c>
      <c r="AF139" s="64">
        <f>AF138-AI138</f>
        <v>0.48</v>
      </c>
      <c r="AG139" s="65" t="s">
        <v>60</v>
      </c>
      <c r="AH139" s="64">
        <f t="shared" si="73"/>
        <v>0.4</v>
      </c>
      <c r="AI139" s="64">
        <f t="shared" si="74"/>
        <v>0.192</v>
      </c>
      <c r="AJ139" s="185"/>
      <c r="AK139" s="186"/>
      <c r="AL139" s="187"/>
      <c r="AM139" s="185"/>
      <c r="AN139" s="187"/>
      <c r="AO139" s="188"/>
      <c r="AP139" s="189"/>
      <c r="AQ139" s="190"/>
      <c r="AR139" s="163"/>
      <c r="AS139" s="175"/>
      <c r="AT139" s="175"/>
      <c r="AU139" s="175"/>
      <c r="AV139" s="175"/>
      <c r="AW139" s="80"/>
      <c r="AX139" s="172"/>
      <c r="AY139" s="172"/>
      <c r="AZ139" s="164"/>
      <c r="BA139" s="317"/>
      <c r="BB139" s="164"/>
    </row>
    <row r="140" spans="1:54" ht="57" x14ac:dyDescent="0.25">
      <c r="A140" s="223">
        <f t="shared" ref="A140" si="76">A138+1</f>
        <v>67</v>
      </c>
      <c r="B140" s="191" t="s">
        <v>75</v>
      </c>
      <c r="C140" s="213" t="s">
        <v>149</v>
      </c>
      <c r="D140" s="191" t="s">
        <v>149</v>
      </c>
      <c r="E140" s="200" t="s">
        <v>149</v>
      </c>
      <c r="F140" s="200" t="s">
        <v>120</v>
      </c>
      <c r="G140" s="200" t="s">
        <v>254</v>
      </c>
      <c r="H140" s="200" t="s">
        <v>262</v>
      </c>
      <c r="I140" s="313" t="s">
        <v>438</v>
      </c>
      <c r="J140" s="313" t="s">
        <v>383</v>
      </c>
      <c r="K140" s="200" t="s">
        <v>161</v>
      </c>
      <c r="L140" s="204" t="s">
        <v>271</v>
      </c>
      <c r="M140" s="206" t="s">
        <v>171</v>
      </c>
      <c r="N140" s="195" t="str">
        <f>IF(M140="Máximo_2_Veces_por_Año",$I$468,IF(M140="3_a_24_veces_por_año",$I$469,IF(M140="24_a_500_veces_por_año",$I$470,IF(M140="500_a_5000_veces_por_año",$I$471,IF(M140="mas_de_5000_Veces_por_año",$I$472)))))</f>
        <v>Media</v>
      </c>
      <c r="O140" s="182">
        <f>IF(N140="Muy Baja",$J$468,IF(N140="Baja",$J$469,IF(N140="Media",$J$470,IF(N140="Alta",$J$471,IF(N140="Muy Alta",$J$472)))))</f>
        <v>0.6</v>
      </c>
      <c r="P140" s="164" t="s">
        <v>131</v>
      </c>
      <c r="Q140" s="182">
        <f>IF(P140="Leve",$I$476,IF(P140="Menor",$I$477,IF(P140="Moderado",$I$478,IF(P140="Mayor",$I$479,IF(P140="Catastrófico",$I$480)))))</f>
        <v>1</v>
      </c>
      <c r="R140" s="182" t="str">
        <f>N140&amp;P140</f>
        <v>MediaCatastrófico</v>
      </c>
      <c r="S140" s="183" t="str">
        <f>IF(R140="Muy AltaLeve","Alto",IF(R140="AltaLeve","Moderado",IF(R140="MediaLeve","Moderado",IF(R140="BajaLeve","Bajo",IF(R140="Muy BajaLeve","Bajo",IF(R140="Muy AltaMenor","Alto",IF(R140="AltaMenor","Moderado",IF(R140="MediaMenor","Moderado",IF(R140="BajaMenor","Moderado",IF(R140="Muy BajaMenor","Bajo",IF(R140="Muy AltaModerado","Alto",IF(R140="AltaModerado","Alto",IF(R140="MediaModerado","Moderado",IF(R140="BajaModerado","Moderado",IF(R140="Muy BajaModerado","Moderado",IF(R140="Muy AltaMayor","Alto",IF(R140="AltaMayor","Alto",IF(R140="MediaMayor","Alto",IF(R140="BajaMayor","Alto",IF(R140="Muy BajaMayor","Alto",IF(R140="Muy AltaCatastrófico","Extremo",IF(R140="AltaCatastrófico","Extremo",IF(R140="MediaCatastrófico","Extremo",IF(R140="BajaCatastrófico","Extremo",IF(R140="Muy BajaCatastrófico","Extremo")))))))))))))))))))))))))</f>
        <v>Extremo</v>
      </c>
      <c r="T140" s="66" t="s">
        <v>52</v>
      </c>
      <c r="U140" s="59" t="s">
        <v>591</v>
      </c>
      <c r="V140" s="67" t="s">
        <v>35</v>
      </c>
      <c r="W140" s="65" t="s">
        <v>53</v>
      </c>
      <c r="X140" s="65" t="s">
        <v>54</v>
      </c>
      <c r="Y140" s="63" t="str">
        <f t="shared" si="71"/>
        <v>PreventivoManual</v>
      </c>
      <c r="Z140" s="64">
        <f t="shared" si="72"/>
        <v>0.4</v>
      </c>
      <c r="AA140" s="62" t="s">
        <v>55</v>
      </c>
      <c r="AB140" s="62" t="s">
        <v>56</v>
      </c>
      <c r="AC140" s="62" t="s">
        <v>57</v>
      </c>
      <c r="AD140" s="184" t="str">
        <f>J140</f>
        <v xml:space="preserve">Posibilidad de vincular colaboradores  a IMSALUD que tengan relación con delitos financieros como lavado de activos, corrupción y/o actividades de financiación al terrorismo  </v>
      </c>
      <c r="AE140" s="65" t="s">
        <v>10</v>
      </c>
      <c r="AF140" s="64">
        <f>O140</f>
        <v>0.6</v>
      </c>
      <c r="AG140" s="65" t="s">
        <v>52</v>
      </c>
      <c r="AH140" s="64">
        <f t="shared" si="73"/>
        <v>0.4</v>
      </c>
      <c r="AI140" s="64">
        <f t="shared" si="74"/>
        <v>0.24</v>
      </c>
      <c r="AJ140" s="185">
        <f>AF141-AI141</f>
        <v>0.216</v>
      </c>
      <c r="AK140" s="186">
        <f>Q140</f>
        <v>1</v>
      </c>
      <c r="AL140" s="187" t="str">
        <f>IF(AJ140&lt;=0.2,"Muy Baja",IF((AJ140&gt;0.2)*AND(AJ140&lt;=0.4),"Baja",IF((AJ140&gt;0.4)*AND(AJ140&lt;=0.6),"Media",IF((AJ140&gt;0.6)*AND(AJ140&lt;=0.8),"Alta",IF((AJ140&gt;0.8)*AND(AJ140&lt;=1),"Muy Alta",0)))))</f>
        <v>Baja</v>
      </c>
      <c r="AM140" s="185">
        <f>AJ140</f>
        <v>0.216</v>
      </c>
      <c r="AN140" s="187" t="str">
        <f>IF(AK140&lt;=0.2,"Leve",IF((AK140&gt;0.2)*AND(AK140&lt;=0.4),"Menor",IF((AK140&gt;0.4)*AND(AK140&lt;=0.6),"Moderado",IF((AK140&gt;0.6)*AND(AK140&lt;=0.8),"Mayor",IF((AK140&gt;0.8)*AND(AK140&lt;=1),"Catastrófico",0)))))</f>
        <v>Catastrófico</v>
      </c>
      <c r="AO140" s="188">
        <f>AK140</f>
        <v>1</v>
      </c>
      <c r="AP140" s="189" t="str">
        <f>AL140&amp;AN140</f>
        <v>BajaCatastrófico</v>
      </c>
      <c r="AQ140" s="183" t="str">
        <f>IF(AP140="Muy AltaLeve","Alto",IF(AP140="AltaLeve","Moderado",IF(AP140="MediaLeve","Moderado",IF(AP140="BajaLeve","Bajo",IF(AP140="Muy BajaLeve","Bajo",IF(AP140="Muy AltaMenor","Alto",IF(AP140="AltaMenor","Moderado",IF(AP140="MediaMenor","Moderado",IF(AP140="BajaMenor","Moderado",IF(AP140="Muy BajaMenor","Bajo",IF(AP140="Muy AltaModerado","Alto",IF(AP140="AltaModerado","Alto",IF(AP140="MediaModerado","Moderado",IF(AP140="BajaModerado","Moderado",IF(AP140="Muy BajaModerado","Moderado",IF(AP140="Muy AltaMayor","Alto",IF(AP140="AltaMayor","Alto",IF(AP140="MediaMayor","Alto",IF(AP140="BajaMayor","Alto",IF(AP140="Muy BajaMayor","Alto",IF(AP140="Muy AltaCatastrófico","Extremo",IF(AP140="AltaCatastrófico","Extremo",IF(AP140="MediaCatastrófico","Extremo",IF(AP140="BajaCatastrófico","Extremo",IF(AP140="Muy BajaCatastrófico","Extremo")))))))))))))))))))))))))</f>
        <v>Extremo</v>
      </c>
      <c r="AR140" s="163" t="s">
        <v>59</v>
      </c>
      <c r="AS140" s="175" t="s">
        <v>691</v>
      </c>
      <c r="AT140" s="175" t="s">
        <v>819</v>
      </c>
      <c r="AU140" s="175" t="s">
        <v>820</v>
      </c>
      <c r="AV140" s="175" t="s">
        <v>821</v>
      </c>
      <c r="AW140" s="80"/>
      <c r="AX140" s="172">
        <v>46023</v>
      </c>
      <c r="AY140" s="172">
        <v>46387</v>
      </c>
      <c r="AZ140" s="164" t="s">
        <v>289</v>
      </c>
      <c r="BA140" s="317"/>
      <c r="BB140" s="164"/>
    </row>
    <row r="141" spans="1:54" ht="42.75" x14ac:dyDescent="0.25">
      <c r="A141" s="223"/>
      <c r="B141" s="191"/>
      <c r="C141" s="213"/>
      <c r="D141" s="191"/>
      <c r="E141" s="200"/>
      <c r="F141" s="200"/>
      <c r="G141" s="200"/>
      <c r="H141" s="200"/>
      <c r="I141" s="313"/>
      <c r="J141" s="313"/>
      <c r="K141" s="200"/>
      <c r="L141" s="205"/>
      <c r="M141" s="206"/>
      <c r="N141" s="195"/>
      <c r="O141" s="182"/>
      <c r="P141" s="164"/>
      <c r="Q141" s="182"/>
      <c r="R141" s="182"/>
      <c r="S141" s="183"/>
      <c r="T141" s="66" t="s">
        <v>60</v>
      </c>
      <c r="U141" s="59" t="s">
        <v>592</v>
      </c>
      <c r="V141" s="67" t="s">
        <v>35</v>
      </c>
      <c r="W141" s="65" t="s">
        <v>53</v>
      </c>
      <c r="X141" s="65" t="s">
        <v>54</v>
      </c>
      <c r="Y141" s="63" t="str">
        <f t="shared" si="71"/>
        <v>PreventivoManual</v>
      </c>
      <c r="Z141" s="64">
        <f t="shared" si="72"/>
        <v>0.4</v>
      </c>
      <c r="AA141" s="62" t="s">
        <v>55</v>
      </c>
      <c r="AB141" s="62" t="s">
        <v>56</v>
      </c>
      <c r="AC141" s="62" t="s">
        <v>57</v>
      </c>
      <c r="AD141" s="184"/>
      <c r="AE141" s="65" t="s">
        <v>10</v>
      </c>
      <c r="AF141" s="64">
        <f>AF140-AI140</f>
        <v>0.36</v>
      </c>
      <c r="AG141" s="65" t="s">
        <v>60</v>
      </c>
      <c r="AH141" s="64">
        <f t="shared" si="73"/>
        <v>0.4</v>
      </c>
      <c r="AI141" s="64">
        <f t="shared" si="74"/>
        <v>0.14399999999999999</v>
      </c>
      <c r="AJ141" s="185"/>
      <c r="AK141" s="186"/>
      <c r="AL141" s="187"/>
      <c r="AM141" s="185"/>
      <c r="AN141" s="187"/>
      <c r="AO141" s="188"/>
      <c r="AP141" s="189"/>
      <c r="AQ141" s="190"/>
      <c r="AR141" s="163"/>
      <c r="AS141" s="175"/>
      <c r="AT141" s="175"/>
      <c r="AU141" s="175"/>
      <c r="AV141" s="175"/>
      <c r="AW141" s="80"/>
      <c r="AX141" s="172"/>
      <c r="AY141" s="172"/>
      <c r="AZ141" s="164"/>
      <c r="BA141" s="317"/>
      <c r="BB141" s="164"/>
    </row>
    <row r="142" spans="1:54" ht="85.5" x14ac:dyDescent="0.25">
      <c r="A142" s="223">
        <f t="shared" ref="A142" si="77">A140+1</f>
        <v>68</v>
      </c>
      <c r="B142" s="200" t="s">
        <v>75</v>
      </c>
      <c r="C142" s="314" t="s">
        <v>259</v>
      </c>
      <c r="D142" s="200" t="s">
        <v>244</v>
      </c>
      <c r="E142" s="200" t="s">
        <v>95</v>
      </c>
      <c r="F142" s="200" t="s">
        <v>120</v>
      </c>
      <c r="G142" s="200" t="s">
        <v>112</v>
      </c>
      <c r="H142" s="200" t="s">
        <v>262</v>
      </c>
      <c r="I142" s="313" t="s">
        <v>439</v>
      </c>
      <c r="J142" s="313" t="s">
        <v>1128</v>
      </c>
      <c r="K142" s="200" t="s">
        <v>177</v>
      </c>
      <c r="L142" s="204" t="s">
        <v>265</v>
      </c>
      <c r="M142" s="206" t="s">
        <v>176</v>
      </c>
      <c r="N142" s="195" t="str">
        <f>IF(M142="Máximo_2_Veces_por_Año",$I$468,IF(M142="3_a_24_veces_por_año",$I$469,IF(M142="24_a_500_veces_por_año",$I$470,IF(M142="500_a_5000_veces_por_año",$I$471,IF(M142="mas_de_5000_Veces_por_año",$I$472)))))</f>
        <v>Alta</v>
      </c>
      <c r="O142" s="182">
        <f>IF(N142="Muy Baja",$J$468,IF(N142="Baja",$J$469,IF(N142="Media",$J$470,IF(N142="Alta",$J$471,IF(N142="Muy Alta",$J$472)))))</f>
        <v>0.8</v>
      </c>
      <c r="P142" s="164" t="s">
        <v>62</v>
      </c>
      <c r="Q142" s="182">
        <f>IF(P142="Leve",$I$476,IF(P142="Menor",$I$477,IF(P142="Moderado",$I$478,IF(P142="Mayor",$I$479,IF(P142="Catastrófico",$I$480)))))</f>
        <v>0.8</v>
      </c>
      <c r="R142" s="182" t="str">
        <f>N142&amp;P142</f>
        <v>AltaMayor</v>
      </c>
      <c r="S142" s="183" t="str">
        <f>IF(R142="Muy AltaLeve","Alto",IF(R142="AltaLeve","Moderado",IF(R142="MediaLeve","Moderado",IF(R142="BajaLeve","Bajo",IF(R142="Muy BajaLeve","Bajo",IF(R142="Muy AltaMenor","Alto",IF(R142="AltaMenor","Moderado",IF(R142="MediaMenor","Moderado",IF(R142="BajaMenor","Moderado",IF(R142="Muy BajaMenor","Bajo",IF(R142="Muy AltaModerado","Alto",IF(R142="AltaModerado","Alto",IF(R142="MediaModerado","Moderado",IF(R142="BajaModerado","Moderado",IF(R142="Muy BajaModerado","Moderado",IF(R142="Muy AltaMayor","Alto",IF(R142="AltaMayor","Alto",IF(R142="MediaMayor","Alto",IF(R142="BajaMayor","Alto",IF(R142="Muy BajaMayor","Alto",IF(R142="Muy AltaCatastrófico","Extremo",IF(R142="AltaCatastrófico","Extremo",IF(R142="MediaCatastrófico","Extremo",IF(R142="BajaCatastrófico","Extremo",IF(R142="Muy BajaCatastrófico","Extremo")))))))))))))))))))))))))</f>
        <v>Alto</v>
      </c>
      <c r="T142" s="66" t="s">
        <v>52</v>
      </c>
      <c r="U142" s="59" t="s">
        <v>1129</v>
      </c>
      <c r="V142" s="67" t="s">
        <v>35</v>
      </c>
      <c r="W142" s="65" t="s">
        <v>53</v>
      </c>
      <c r="X142" s="65" t="s">
        <v>54</v>
      </c>
      <c r="Y142" s="63" t="str">
        <f t="shared" si="71"/>
        <v>PreventivoManual</v>
      </c>
      <c r="Z142" s="64">
        <f t="shared" si="72"/>
        <v>0.4</v>
      </c>
      <c r="AA142" s="62" t="s">
        <v>55</v>
      </c>
      <c r="AB142" s="62" t="s">
        <v>56</v>
      </c>
      <c r="AC142" s="62" t="s">
        <v>57</v>
      </c>
      <c r="AD142" s="184" t="str">
        <f>J142</f>
        <v>Posibilidad de que los equipos biomédicos de la ESE Imsalud presenten fallas.</v>
      </c>
      <c r="AE142" s="65" t="s">
        <v>10</v>
      </c>
      <c r="AF142" s="64">
        <f>O142</f>
        <v>0.8</v>
      </c>
      <c r="AG142" s="65" t="s">
        <v>52</v>
      </c>
      <c r="AH142" s="64">
        <f t="shared" si="73"/>
        <v>0.4</v>
      </c>
      <c r="AI142" s="64">
        <f t="shared" si="74"/>
        <v>0.32000000000000006</v>
      </c>
      <c r="AJ142" s="185">
        <f>AF143-AI143</f>
        <v>0.28799999999999998</v>
      </c>
      <c r="AK142" s="186">
        <f>Q142</f>
        <v>0.8</v>
      </c>
      <c r="AL142" s="187" t="str">
        <f>IF(AJ142&lt;=0.2,"Muy Baja",IF((AJ142&gt;0.2)*AND(AJ142&lt;=0.4),"Baja",IF((AJ142&gt;0.4)*AND(AJ142&lt;=0.6),"Media",IF((AJ142&gt;0.6)*AND(AJ142&lt;=0.8),"Alta",IF((AJ142&gt;0.8)*AND(AJ142&lt;=1),"Muy Alta",0)))))</f>
        <v>Baja</v>
      </c>
      <c r="AM142" s="185">
        <f>AJ142</f>
        <v>0.28799999999999998</v>
      </c>
      <c r="AN142" s="187" t="str">
        <f>IF(AK142&lt;=0.2,"Leve",IF((AK142&gt;0.2)*AND(AK142&lt;=0.4),"Menor",IF((AK142&gt;0.4)*AND(AK142&lt;=0.6),"Moderado",IF((AK142&gt;0.6)*AND(AK142&lt;=0.8),"Mayor",IF((AK142&gt;0.8)*AND(AK142&lt;=1),"Catastrófico",0)))))</f>
        <v>Mayor</v>
      </c>
      <c r="AO142" s="188">
        <f>AK142</f>
        <v>0.8</v>
      </c>
      <c r="AP142" s="189" t="str">
        <f>AL142&amp;AN142</f>
        <v>BajaMayor</v>
      </c>
      <c r="AQ142" s="183" t="str">
        <f>IF(AP142="Muy AltaLeve","Alto",IF(AP142="AltaLeve","Moderado",IF(AP142="MediaLeve","Moderado",IF(AP142="BajaLeve","Bajo",IF(AP142="Muy BajaLeve","Bajo",IF(AP142="Muy AltaMenor","Alto",IF(AP142="AltaMenor","Moderado",IF(AP142="MediaMenor","Moderado",IF(AP142="BajaMenor","Moderado",IF(AP142="Muy BajaMenor","Bajo",IF(AP142="Muy AltaModerado","Alto",IF(AP142="AltaModerado","Alto",IF(AP142="MediaModerado","Moderado",IF(AP142="BajaModerado","Moderado",IF(AP142="Muy BajaModerado","Moderado",IF(AP142="Muy AltaMayor","Alto",IF(AP142="AltaMayor","Alto",IF(AP142="MediaMayor","Alto",IF(AP142="BajaMayor","Alto",IF(AP142="Muy BajaMayor","Alto",IF(AP142="Muy AltaCatastrófico","Extremo",IF(AP142="AltaCatastrófico","Extremo",IF(AP142="MediaCatastrófico","Extremo",IF(AP142="BajaCatastrófico","Extremo",IF(AP142="Muy BajaCatastrófico","Extremo")))))))))))))))))))))))))</f>
        <v>Alto</v>
      </c>
      <c r="AR142" s="163" t="s">
        <v>59</v>
      </c>
      <c r="AS142" s="165" t="s">
        <v>1203</v>
      </c>
      <c r="AT142" s="165" t="s">
        <v>822</v>
      </c>
      <c r="AU142" s="175" t="s">
        <v>808</v>
      </c>
      <c r="AV142" s="166" t="s">
        <v>1202</v>
      </c>
      <c r="AW142" s="80"/>
      <c r="AX142" s="172">
        <v>46023</v>
      </c>
      <c r="AY142" s="172">
        <v>46387</v>
      </c>
      <c r="AZ142" s="164" t="s">
        <v>289</v>
      </c>
      <c r="BA142" s="179"/>
      <c r="BB142" s="164"/>
    </row>
    <row r="143" spans="1:54" ht="42.75" x14ac:dyDescent="0.25">
      <c r="A143" s="223"/>
      <c r="B143" s="200"/>
      <c r="C143" s="314"/>
      <c r="D143" s="200"/>
      <c r="E143" s="200"/>
      <c r="F143" s="200"/>
      <c r="G143" s="200"/>
      <c r="H143" s="200"/>
      <c r="I143" s="313"/>
      <c r="J143" s="313"/>
      <c r="K143" s="200"/>
      <c r="L143" s="205"/>
      <c r="M143" s="206"/>
      <c r="N143" s="195"/>
      <c r="O143" s="182"/>
      <c r="P143" s="164"/>
      <c r="Q143" s="182"/>
      <c r="R143" s="182"/>
      <c r="S143" s="183"/>
      <c r="T143" s="66" t="s">
        <v>60</v>
      </c>
      <c r="U143" s="59" t="s">
        <v>1130</v>
      </c>
      <c r="V143" s="67" t="s">
        <v>35</v>
      </c>
      <c r="W143" s="65" t="s">
        <v>53</v>
      </c>
      <c r="X143" s="65" t="s">
        <v>54</v>
      </c>
      <c r="Y143" s="63" t="str">
        <f t="shared" si="71"/>
        <v>PreventivoManual</v>
      </c>
      <c r="Z143" s="64">
        <f t="shared" si="72"/>
        <v>0.4</v>
      </c>
      <c r="AA143" s="62" t="s">
        <v>55</v>
      </c>
      <c r="AB143" s="62" t="s">
        <v>56</v>
      </c>
      <c r="AC143" s="62" t="s">
        <v>57</v>
      </c>
      <c r="AD143" s="184"/>
      <c r="AE143" s="65" t="s">
        <v>10</v>
      </c>
      <c r="AF143" s="64">
        <f>AF142-AI142</f>
        <v>0.48</v>
      </c>
      <c r="AG143" s="65" t="s">
        <v>60</v>
      </c>
      <c r="AH143" s="64">
        <f t="shared" si="73"/>
        <v>0.4</v>
      </c>
      <c r="AI143" s="64">
        <f t="shared" si="74"/>
        <v>0.192</v>
      </c>
      <c r="AJ143" s="185"/>
      <c r="AK143" s="186"/>
      <c r="AL143" s="187"/>
      <c r="AM143" s="185"/>
      <c r="AN143" s="187"/>
      <c r="AO143" s="188"/>
      <c r="AP143" s="189"/>
      <c r="AQ143" s="190"/>
      <c r="AR143" s="163"/>
      <c r="AS143" s="165"/>
      <c r="AT143" s="165"/>
      <c r="AU143" s="175"/>
      <c r="AV143" s="167"/>
      <c r="AW143" s="80"/>
      <c r="AX143" s="172"/>
      <c r="AY143" s="172"/>
      <c r="AZ143" s="164"/>
      <c r="BA143" s="179"/>
      <c r="BB143" s="164"/>
    </row>
    <row r="144" spans="1:54" ht="42.75" customHeight="1" x14ac:dyDescent="0.25">
      <c r="A144" s="223">
        <f t="shared" ref="A144" si="78">A142+1</f>
        <v>69</v>
      </c>
      <c r="B144" s="200" t="s">
        <v>75</v>
      </c>
      <c r="C144" s="314" t="s">
        <v>259</v>
      </c>
      <c r="D144" s="200" t="s">
        <v>246</v>
      </c>
      <c r="E144" s="200" t="s">
        <v>95</v>
      </c>
      <c r="F144" s="200" t="s">
        <v>120</v>
      </c>
      <c r="G144" s="200" t="s">
        <v>112</v>
      </c>
      <c r="H144" s="200" t="s">
        <v>262</v>
      </c>
      <c r="I144" s="313" t="s">
        <v>440</v>
      </c>
      <c r="J144" s="313" t="s">
        <v>441</v>
      </c>
      <c r="K144" s="200" t="s">
        <v>177</v>
      </c>
      <c r="L144" s="204" t="s">
        <v>265</v>
      </c>
      <c r="M144" s="206" t="s">
        <v>176</v>
      </c>
      <c r="N144" s="195" t="str">
        <f>IF(M144="Máximo_2_Veces_por_Año",$I$468,IF(M144="3_a_24_veces_por_año",$I$469,IF(M144="24_a_500_veces_por_año",$I$470,IF(M144="500_a_5000_veces_por_año",$I$471,IF(M144="mas_de_5000_Veces_por_año",$I$472)))))</f>
        <v>Alta</v>
      </c>
      <c r="O144" s="182">
        <f>IF(N144="Muy Baja",$J$468,IF(N144="Baja",$J$469,IF(N144="Media",$J$470,IF(N144="Alta",$J$471,IF(N144="Muy Alta",$J$472)))))</f>
        <v>0.8</v>
      </c>
      <c r="P144" s="164" t="s">
        <v>62</v>
      </c>
      <c r="Q144" s="182">
        <f>IF(P144="Leve",$I$476,IF(P144="Menor",$I$477,IF(P144="Moderado",$I$478,IF(P144="Mayor",$I$479,IF(P144="Catastrófico",$I$480)))))</f>
        <v>0.8</v>
      </c>
      <c r="R144" s="182" t="str">
        <f>N144&amp;P144</f>
        <v>AltaMayor</v>
      </c>
      <c r="S144" s="183" t="str">
        <f>IF(R144="Muy AltaLeve","Alto",IF(R144="AltaLeve","Moderado",IF(R144="MediaLeve","Moderado",IF(R144="BajaLeve","Bajo",IF(R144="Muy BajaLeve","Bajo",IF(R144="Muy AltaMenor","Alto",IF(R144="AltaMenor","Moderado",IF(R144="MediaMenor","Moderado",IF(R144="BajaMenor","Moderado",IF(R144="Muy BajaMenor","Bajo",IF(R144="Muy AltaModerado","Alto",IF(R144="AltaModerado","Alto",IF(R144="MediaModerado","Moderado",IF(R144="BajaModerado","Moderado",IF(R144="Muy BajaModerado","Moderado",IF(R144="Muy AltaMayor","Alto",IF(R144="AltaMayor","Alto",IF(R144="MediaMayor","Alto",IF(R144="BajaMayor","Alto",IF(R144="Muy BajaMayor","Alto",IF(R144="Muy AltaCatastrófico","Extremo",IF(R144="AltaCatastrófico","Extremo",IF(R144="MediaCatastrófico","Extremo",IF(R144="BajaCatastrófico","Extremo",IF(R144="Muy BajaCatastrófico","Extremo")))))))))))))))))))))))))</f>
        <v>Alto</v>
      </c>
      <c r="T144" s="66" t="s">
        <v>52</v>
      </c>
      <c r="U144" s="59" t="s">
        <v>1131</v>
      </c>
      <c r="V144" s="67" t="s">
        <v>35</v>
      </c>
      <c r="W144" s="65" t="s">
        <v>53</v>
      </c>
      <c r="X144" s="65" t="s">
        <v>54</v>
      </c>
      <c r="Y144" s="63" t="str">
        <f t="shared" si="71"/>
        <v>PreventivoManual</v>
      </c>
      <c r="Z144" s="64">
        <f t="shared" si="72"/>
        <v>0.4</v>
      </c>
      <c r="AA144" s="62" t="s">
        <v>55</v>
      </c>
      <c r="AB144" s="62" t="s">
        <v>56</v>
      </c>
      <c r="AC144" s="62" t="s">
        <v>57</v>
      </c>
      <c r="AD144" s="184" t="str">
        <f>J144</f>
        <v>Posibilidad de que los equipos industriales de la empresa presenten fallas.</v>
      </c>
      <c r="AE144" s="65" t="s">
        <v>10</v>
      </c>
      <c r="AF144" s="64">
        <f>O144</f>
        <v>0.8</v>
      </c>
      <c r="AG144" s="65" t="s">
        <v>52</v>
      </c>
      <c r="AH144" s="64">
        <f t="shared" si="73"/>
        <v>0.4</v>
      </c>
      <c r="AI144" s="64">
        <f t="shared" si="74"/>
        <v>0.32000000000000006</v>
      </c>
      <c r="AJ144" s="185">
        <f>AF145-AI145</f>
        <v>0.28799999999999998</v>
      </c>
      <c r="AK144" s="186">
        <f>Q144</f>
        <v>0.8</v>
      </c>
      <c r="AL144" s="187" t="str">
        <f>IF(AJ144&lt;=0.2,"Muy Baja",IF((AJ144&gt;0.2)*AND(AJ144&lt;=0.4),"Baja",IF((AJ144&gt;0.4)*AND(AJ144&lt;=0.6),"Media",IF((AJ144&gt;0.6)*AND(AJ144&lt;=0.8),"Alta",IF((AJ144&gt;0.8)*AND(AJ144&lt;=1),"Muy Alta",0)))))</f>
        <v>Baja</v>
      </c>
      <c r="AM144" s="185">
        <f>AJ144</f>
        <v>0.28799999999999998</v>
      </c>
      <c r="AN144" s="187" t="str">
        <f>IF(AK144&lt;=0.2,"Leve",IF((AK144&gt;0.2)*AND(AK144&lt;=0.4),"Menor",IF((AK144&gt;0.4)*AND(AK144&lt;=0.6),"Moderado",IF((AK144&gt;0.6)*AND(AK144&lt;=0.8),"Mayor",IF((AK144&gt;0.8)*AND(AK144&lt;=1),"Catastrófico",0)))))</f>
        <v>Mayor</v>
      </c>
      <c r="AO144" s="188">
        <f>AK144</f>
        <v>0.8</v>
      </c>
      <c r="AP144" s="189" t="str">
        <f>AL144&amp;AN144</f>
        <v>BajaMayor</v>
      </c>
      <c r="AQ144" s="183" t="str">
        <f>IF(AP144="Muy AltaLeve","Alto",IF(AP144="AltaLeve","Moderado",IF(AP144="MediaLeve","Moderado",IF(AP144="BajaLeve","Bajo",IF(AP144="Muy BajaLeve","Bajo",IF(AP144="Muy AltaMenor","Alto",IF(AP144="AltaMenor","Moderado",IF(AP144="MediaMenor","Moderado",IF(AP144="BajaMenor","Moderado",IF(AP144="Muy BajaMenor","Bajo",IF(AP144="Muy AltaModerado","Alto",IF(AP144="AltaModerado","Alto",IF(AP144="MediaModerado","Moderado",IF(AP144="BajaModerado","Moderado",IF(AP144="Muy BajaModerado","Moderado",IF(AP144="Muy AltaMayor","Alto",IF(AP144="AltaMayor","Alto",IF(AP144="MediaMayor","Alto",IF(AP144="BajaMayor","Alto",IF(AP144="Muy BajaMayor","Alto",IF(AP144="Muy AltaCatastrófico","Extremo",IF(AP144="AltaCatastrófico","Extremo",IF(AP144="MediaCatastrófico","Extremo",IF(AP144="BajaCatastrófico","Extremo",IF(AP144="Muy BajaCatastrófico","Extremo")))))))))))))))))))))))))</f>
        <v>Alto</v>
      </c>
      <c r="AR144" s="163" t="s">
        <v>59</v>
      </c>
      <c r="AS144" s="166" t="s">
        <v>1139</v>
      </c>
      <c r="AT144" s="166" t="s">
        <v>823</v>
      </c>
      <c r="AU144" s="169" t="s">
        <v>808</v>
      </c>
      <c r="AV144" s="166" t="s">
        <v>826</v>
      </c>
      <c r="AW144" s="80"/>
      <c r="AX144" s="172">
        <v>46023</v>
      </c>
      <c r="AY144" s="172">
        <v>46387</v>
      </c>
      <c r="AZ144" s="315" t="s">
        <v>289</v>
      </c>
      <c r="BA144" s="224"/>
      <c r="BB144" s="164"/>
    </row>
    <row r="145" spans="1:54" ht="85.5" x14ac:dyDescent="0.25">
      <c r="A145" s="223"/>
      <c r="B145" s="200"/>
      <c r="C145" s="314"/>
      <c r="D145" s="200"/>
      <c r="E145" s="200"/>
      <c r="F145" s="200"/>
      <c r="G145" s="200"/>
      <c r="H145" s="200"/>
      <c r="I145" s="313"/>
      <c r="J145" s="313"/>
      <c r="K145" s="200"/>
      <c r="L145" s="205"/>
      <c r="M145" s="206"/>
      <c r="N145" s="195"/>
      <c r="O145" s="182"/>
      <c r="P145" s="164"/>
      <c r="Q145" s="182"/>
      <c r="R145" s="182"/>
      <c r="S145" s="183"/>
      <c r="T145" s="66" t="s">
        <v>60</v>
      </c>
      <c r="U145" s="59" t="s">
        <v>1132</v>
      </c>
      <c r="V145" s="67" t="s">
        <v>35</v>
      </c>
      <c r="W145" s="65" t="s">
        <v>53</v>
      </c>
      <c r="X145" s="65" t="s">
        <v>54</v>
      </c>
      <c r="Y145" s="63" t="str">
        <f t="shared" si="71"/>
        <v>PreventivoManual</v>
      </c>
      <c r="Z145" s="64">
        <f t="shared" si="72"/>
        <v>0.4</v>
      </c>
      <c r="AA145" s="62" t="s">
        <v>55</v>
      </c>
      <c r="AB145" s="62" t="s">
        <v>56</v>
      </c>
      <c r="AC145" s="62" t="s">
        <v>57</v>
      </c>
      <c r="AD145" s="184"/>
      <c r="AE145" s="65" t="s">
        <v>10</v>
      </c>
      <c r="AF145" s="64">
        <f>AF144-AI144</f>
        <v>0.48</v>
      </c>
      <c r="AG145" s="65" t="s">
        <v>60</v>
      </c>
      <c r="AH145" s="64">
        <f t="shared" si="73"/>
        <v>0.4</v>
      </c>
      <c r="AI145" s="64">
        <f t="shared" si="74"/>
        <v>0.192</v>
      </c>
      <c r="AJ145" s="185"/>
      <c r="AK145" s="186"/>
      <c r="AL145" s="187"/>
      <c r="AM145" s="185"/>
      <c r="AN145" s="187"/>
      <c r="AO145" s="188"/>
      <c r="AP145" s="189"/>
      <c r="AQ145" s="190"/>
      <c r="AR145" s="163"/>
      <c r="AS145" s="167"/>
      <c r="AT145" s="167"/>
      <c r="AU145" s="170"/>
      <c r="AV145" s="167"/>
      <c r="AW145" s="80"/>
      <c r="AX145" s="172"/>
      <c r="AY145" s="172"/>
      <c r="AZ145" s="316"/>
      <c r="BA145" s="225"/>
      <c r="BB145" s="164"/>
    </row>
    <row r="146" spans="1:54" ht="42.75" x14ac:dyDescent="0.25">
      <c r="A146" s="223">
        <f t="shared" ref="A146" si="79">A144+1</f>
        <v>70</v>
      </c>
      <c r="B146" s="200" t="s">
        <v>75</v>
      </c>
      <c r="C146" s="314" t="s">
        <v>259</v>
      </c>
      <c r="D146" s="200" t="s">
        <v>235</v>
      </c>
      <c r="E146" s="200" t="s">
        <v>95</v>
      </c>
      <c r="F146" s="200" t="s">
        <v>120</v>
      </c>
      <c r="G146" s="200" t="s">
        <v>112</v>
      </c>
      <c r="H146" s="200" t="s">
        <v>262</v>
      </c>
      <c r="I146" s="313" t="s">
        <v>442</v>
      </c>
      <c r="J146" s="313" t="s">
        <v>443</v>
      </c>
      <c r="K146" s="200" t="s">
        <v>172</v>
      </c>
      <c r="L146" s="204" t="s">
        <v>272</v>
      </c>
      <c r="M146" s="206" t="s">
        <v>176</v>
      </c>
      <c r="N146" s="195" t="str">
        <f>IF(M146="Máximo_2_Veces_por_Año",$I$468,IF(M146="3_a_24_veces_por_año",$I$469,IF(M146="24_a_500_veces_por_año",$I$470,IF(M146="500_a_5000_veces_por_año",$I$471,IF(M146="mas_de_5000_Veces_por_año",$I$472)))))</f>
        <v>Alta</v>
      </c>
      <c r="O146" s="182">
        <f>IF(N146="Muy Baja",$J$468,IF(N146="Baja",$J$469,IF(N146="Media",$J$470,IF(N146="Alta",$J$471,IF(N146="Muy Alta",$J$472)))))</f>
        <v>0.8</v>
      </c>
      <c r="P146" s="164" t="s">
        <v>62</v>
      </c>
      <c r="Q146" s="182">
        <f>IF(P146="Leve",$I$476,IF(P146="Menor",$I$477,IF(P146="Moderado",$I$478,IF(P146="Mayor",$I$479,IF(P146="Catastrófico",$I$480)))))</f>
        <v>0.8</v>
      </c>
      <c r="R146" s="182" t="str">
        <f>N146&amp;P146</f>
        <v>AltaMayor</v>
      </c>
      <c r="S146" s="183" t="str">
        <f>IF(R146="Muy AltaLeve","Alto",IF(R146="AltaLeve","Moderado",IF(R146="MediaLeve","Moderado",IF(R146="BajaLeve","Bajo",IF(R146="Muy BajaLeve","Bajo",IF(R146="Muy AltaMenor","Alto",IF(R146="AltaMenor","Moderado",IF(R146="MediaMenor","Moderado",IF(R146="BajaMenor","Moderado",IF(R146="Muy BajaMenor","Bajo",IF(R146="Muy AltaModerado","Alto",IF(R146="AltaModerado","Alto",IF(R146="MediaModerado","Moderado",IF(R146="BajaModerado","Moderado",IF(R146="Muy BajaModerado","Moderado",IF(R146="Muy AltaMayor","Alto",IF(R146="AltaMayor","Alto",IF(R146="MediaMayor","Alto",IF(R146="BajaMayor","Alto",IF(R146="Muy BajaMayor","Alto",IF(R146="Muy AltaCatastrófico","Extremo",IF(R146="AltaCatastrófico","Extremo",IF(R146="MediaCatastrófico","Extremo",IF(R146="BajaCatastrófico","Extremo",IF(R146="Muy BajaCatastrófico","Extremo")))))))))))))))))))))))))</f>
        <v>Alto</v>
      </c>
      <c r="T146" s="66" t="s">
        <v>298</v>
      </c>
      <c r="U146" s="59" t="s">
        <v>1133</v>
      </c>
      <c r="V146" s="67" t="s">
        <v>35</v>
      </c>
      <c r="W146" s="65" t="s">
        <v>53</v>
      </c>
      <c r="X146" s="65" t="s">
        <v>54</v>
      </c>
      <c r="Y146" s="63" t="str">
        <f t="shared" si="71"/>
        <v>PreventivoManual</v>
      </c>
      <c r="Z146" s="64">
        <f t="shared" si="72"/>
        <v>0.4</v>
      </c>
      <c r="AA146" s="62" t="s">
        <v>55</v>
      </c>
      <c r="AB146" s="62" t="s">
        <v>56</v>
      </c>
      <c r="AC146" s="62" t="s">
        <v>57</v>
      </c>
      <c r="AD146" s="184" t="str">
        <f>J146</f>
        <v>Posibilidad de perdida, manipulación, ocultamiento, alteración o destrucción de información producida por los sistemas de información de la ESE IMSALUD.</v>
      </c>
      <c r="AE146" s="65" t="s">
        <v>10</v>
      </c>
      <c r="AF146" s="64">
        <f>O146</f>
        <v>0.8</v>
      </c>
      <c r="AG146" s="65" t="s">
        <v>52</v>
      </c>
      <c r="AH146" s="64">
        <f t="shared" si="73"/>
        <v>0.4</v>
      </c>
      <c r="AI146" s="64">
        <f t="shared" si="74"/>
        <v>0.32000000000000006</v>
      </c>
      <c r="AJ146" s="185">
        <f>AF147-AI147</f>
        <v>0.28799999999999998</v>
      </c>
      <c r="AK146" s="186">
        <f>Q146</f>
        <v>0.8</v>
      </c>
      <c r="AL146" s="187" t="str">
        <f>IF(AJ146&lt;=0.2,"Muy Baja",IF((AJ146&gt;0.2)*AND(AJ146&lt;=0.4),"Baja",IF((AJ146&gt;0.4)*AND(AJ146&lt;=0.6),"Media",IF((AJ146&gt;0.6)*AND(AJ146&lt;=0.8),"Alta",IF((AJ146&gt;0.8)*AND(AJ146&lt;=1),"Muy Alta",0)))))</f>
        <v>Baja</v>
      </c>
      <c r="AM146" s="185">
        <f>AJ146</f>
        <v>0.28799999999999998</v>
      </c>
      <c r="AN146" s="187" t="str">
        <f>IF(AK146&lt;=0.2,"Leve",IF((AK146&gt;0.2)*AND(AK146&lt;=0.4),"Menor",IF((AK146&gt;0.4)*AND(AK146&lt;=0.6),"Moderado",IF((AK146&gt;0.6)*AND(AK146&lt;=0.8),"Mayor",IF((AK146&gt;0.8)*AND(AK146&lt;=1),"Catastrófico",0)))))</f>
        <v>Mayor</v>
      </c>
      <c r="AO146" s="188">
        <f>AK146</f>
        <v>0.8</v>
      </c>
      <c r="AP146" s="189" t="str">
        <f>AL146&amp;AN146</f>
        <v>BajaMayor</v>
      </c>
      <c r="AQ146" s="183" t="str">
        <f>IF(AP146="Muy AltaLeve","Alto",IF(AP146="AltaLeve","Moderado",IF(AP146="MediaLeve","Moderado",IF(AP146="BajaLeve","Bajo",IF(AP146="Muy BajaLeve","Bajo",IF(AP146="Muy AltaMenor","Alto",IF(AP146="AltaMenor","Moderado",IF(AP146="MediaMenor","Moderado",IF(AP146="BajaMenor","Moderado",IF(AP146="Muy BajaMenor","Bajo",IF(AP146="Muy AltaModerado","Alto",IF(AP146="AltaModerado","Alto",IF(AP146="MediaModerado","Moderado",IF(AP146="BajaModerado","Moderado",IF(AP146="Muy BajaModerado","Moderado",IF(AP146="Muy AltaMayor","Alto",IF(AP146="AltaMayor","Alto",IF(AP146="MediaMayor","Alto",IF(AP146="BajaMayor","Alto",IF(AP146="Muy BajaMayor","Alto",IF(AP146="Muy AltaCatastrófico","Extremo",IF(AP146="AltaCatastrófico","Extremo",IF(AP146="MediaCatastrófico","Extremo",IF(AP146="BajaCatastrófico","Extremo",IF(AP146="Muy BajaCatastrófico","Extremo")))))))))))))))))))))))))</f>
        <v>Alto</v>
      </c>
      <c r="AR146" s="163" t="s">
        <v>59</v>
      </c>
      <c r="AS146" s="119" t="s">
        <v>1140</v>
      </c>
      <c r="AT146" s="119" t="s">
        <v>824</v>
      </c>
      <c r="AU146" s="119" t="s">
        <v>825</v>
      </c>
      <c r="AV146" s="119" t="s">
        <v>826</v>
      </c>
      <c r="AW146" s="80"/>
      <c r="AX146" s="78">
        <v>46023</v>
      </c>
      <c r="AY146" s="78">
        <v>46387</v>
      </c>
      <c r="AZ146" s="124" t="s">
        <v>289</v>
      </c>
      <c r="BA146" s="132"/>
      <c r="BB146" s="164"/>
    </row>
    <row r="147" spans="1:54" ht="71.25" x14ac:dyDescent="0.25">
      <c r="A147" s="223"/>
      <c r="B147" s="200"/>
      <c r="C147" s="314"/>
      <c r="D147" s="200"/>
      <c r="E147" s="200"/>
      <c r="F147" s="200"/>
      <c r="G147" s="200"/>
      <c r="H147" s="200"/>
      <c r="I147" s="313"/>
      <c r="J147" s="313"/>
      <c r="K147" s="200"/>
      <c r="L147" s="205"/>
      <c r="M147" s="206"/>
      <c r="N147" s="195"/>
      <c r="O147" s="182"/>
      <c r="P147" s="164"/>
      <c r="Q147" s="182"/>
      <c r="R147" s="182"/>
      <c r="S147" s="183"/>
      <c r="T147" s="66" t="s">
        <v>299</v>
      </c>
      <c r="U147" s="59" t="s">
        <v>1134</v>
      </c>
      <c r="V147" s="67" t="s">
        <v>35</v>
      </c>
      <c r="W147" s="65" t="s">
        <v>53</v>
      </c>
      <c r="X147" s="65" t="s">
        <v>54</v>
      </c>
      <c r="Y147" s="63" t="str">
        <f t="shared" si="71"/>
        <v>PreventivoManual</v>
      </c>
      <c r="Z147" s="64">
        <f t="shared" si="72"/>
        <v>0.4</v>
      </c>
      <c r="AA147" s="62" t="s">
        <v>55</v>
      </c>
      <c r="AB147" s="62" t="s">
        <v>56</v>
      </c>
      <c r="AC147" s="62" t="s">
        <v>57</v>
      </c>
      <c r="AD147" s="184"/>
      <c r="AE147" s="65" t="s">
        <v>10</v>
      </c>
      <c r="AF147" s="64">
        <f>AF146-AI146</f>
        <v>0.48</v>
      </c>
      <c r="AG147" s="65" t="s">
        <v>60</v>
      </c>
      <c r="AH147" s="64">
        <f t="shared" si="73"/>
        <v>0.4</v>
      </c>
      <c r="AI147" s="64">
        <f t="shared" si="74"/>
        <v>0.192</v>
      </c>
      <c r="AJ147" s="185"/>
      <c r="AK147" s="186"/>
      <c r="AL147" s="187"/>
      <c r="AM147" s="185"/>
      <c r="AN147" s="187"/>
      <c r="AO147" s="188"/>
      <c r="AP147" s="189"/>
      <c r="AQ147" s="190"/>
      <c r="AR147" s="163"/>
      <c r="AS147" s="119" t="s">
        <v>1141</v>
      </c>
      <c r="AT147" s="119" t="s">
        <v>1142</v>
      </c>
      <c r="AU147" s="116" t="s">
        <v>808</v>
      </c>
      <c r="AV147" s="119" t="s">
        <v>1143</v>
      </c>
      <c r="AW147" s="80"/>
      <c r="AX147" s="78">
        <v>46023</v>
      </c>
      <c r="AY147" s="78">
        <v>46387</v>
      </c>
      <c r="AZ147" s="124" t="s">
        <v>289</v>
      </c>
      <c r="BA147" s="132"/>
      <c r="BB147" s="164"/>
    </row>
    <row r="148" spans="1:54" ht="42.75" customHeight="1" x14ac:dyDescent="0.25">
      <c r="A148" s="223">
        <f t="shared" ref="A148" si="80">A146+1</f>
        <v>71</v>
      </c>
      <c r="B148" s="200" t="s">
        <v>75</v>
      </c>
      <c r="C148" s="314" t="s">
        <v>259</v>
      </c>
      <c r="D148" s="200" t="s">
        <v>235</v>
      </c>
      <c r="E148" s="200" t="s">
        <v>95</v>
      </c>
      <c r="F148" s="200" t="s">
        <v>120</v>
      </c>
      <c r="G148" s="200" t="s">
        <v>254</v>
      </c>
      <c r="H148" s="200" t="s">
        <v>262</v>
      </c>
      <c r="I148" s="313" t="s">
        <v>444</v>
      </c>
      <c r="J148" s="313" t="s">
        <v>445</v>
      </c>
      <c r="K148" s="200" t="s">
        <v>177</v>
      </c>
      <c r="L148" s="204" t="s">
        <v>324</v>
      </c>
      <c r="M148" s="206" t="s">
        <v>176</v>
      </c>
      <c r="N148" s="195" t="str">
        <f>IF(M148="Máximo_2_Veces_por_Año",$I$468,IF(M148="3_a_24_veces_por_año",$I$469,IF(M148="24_a_500_veces_por_año",$I$470,IF(M148="500_a_5000_veces_por_año",$I$471,IF(M148="mas_de_5000_Veces_por_año",$I$472)))))</f>
        <v>Alta</v>
      </c>
      <c r="O148" s="182">
        <f>IF(N148="Muy Baja",$J$468,IF(N148="Baja",$J$469,IF(N148="Media",$J$470,IF(N148="Alta",$J$471,IF(N148="Muy Alta",$J$472)))))</f>
        <v>0.8</v>
      </c>
      <c r="P148" s="164" t="s">
        <v>62</v>
      </c>
      <c r="Q148" s="182">
        <f>IF(P148="Leve",$I$476,IF(P148="Menor",$I$477,IF(P148="Moderado",$I$478,IF(P148="Mayor",$I$479,IF(P148="Catastrófico",$I$480)))))</f>
        <v>0.8</v>
      </c>
      <c r="R148" s="182" t="str">
        <f>N148&amp;P148</f>
        <v>AltaMayor</v>
      </c>
      <c r="S148" s="183" t="str">
        <f>IF(R148="Muy AltaLeve","Alto",IF(R148="AltaLeve","Moderado",IF(R148="MediaLeve","Moderado",IF(R148="BajaLeve","Bajo",IF(R148="Muy BajaLeve","Bajo",IF(R148="Muy AltaMenor","Alto",IF(R148="AltaMenor","Moderado",IF(R148="MediaMenor","Moderado",IF(R148="BajaMenor","Moderado",IF(R148="Muy BajaMenor","Bajo",IF(R148="Muy AltaModerado","Alto",IF(R148="AltaModerado","Alto",IF(R148="MediaModerado","Moderado",IF(R148="BajaModerado","Moderado",IF(R148="Muy BajaModerado","Moderado",IF(R148="Muy AltaMayor","Alto",IF(R148="AltaMayor","Alto",IF(R148="MediaMayor","Alto",IF(R148="BajaMayor","Alto",IF(R148="Muy BajaMayor","Alto",IF(R148="Muy AltaCatastrófico","Extremo",IF(R148="AltaCatastrófico","Extremo",IF(R148="MediaCatastrófico","Extremo",IF(R148="BajaCatastrófico","Extremo",IF(R148="Muy BajaCatastrófico","Extremo")))))))))))))))))))))))))</f>
        <v>Alto</v>
      </c>
      <c r="T148" s="66" t="s">
        <v>298</v>
      </c>
      <c r="U148" s="59" t="s">
        <v>1135</v>
      </c>
      <c r="V148" s="67" t="s">
        <v>35</v>
      </c>
      <c r="W148" s="65" t="s">
        <v>53</v>
      </c>
      <c r="X148" s="65" t="s">
        <v>54</v>
      </c>
      <c r="Y148" s="63" t="str">
        <f t="shared" si="71"/>
        <v>PreventivoManual</v>
      </c>
      <c r="Z148" s="64">
        <f t="shared" si="72"/>
        <v>0.4</v>
      </c>
      <c r="AA148" s="62" t="s">
        <v>55</v>
      </c>
      <c r="AB148" s="62" t="s">
        <v>56</v>
      </c>
      <c r="AC148" s="62" t="s">
        <v>57</v>
      </c>
      <c r="AD148" s="184" t="str">
        <f>J148</f>
        <v xml:space="preserve">Posibilidad de pérdida de Confidencialidad, Disponibilidad, e Integridad de las cuentas de correo electrónico debido a presencia de Software malicioso (malware, troyanos, secuestradores de información) </v>
      </c>
      <c r="AE148" s="65" t="s">
        <v>10</v>
      </c>
      <c r="AF148" s="64">
        <f>O148</f>
        <v>0.8</v>
      </c>
      <c r="AG148" s="65" t="s">
        <v>52</v>
      </c>
      <c r="AH148" s="64">
        <f t="shared" si="73"/>
        <v>0.4</v>
      </c>
      <c r="AI148" s="64">
        <f t="shared" si="74"/>
        <v>0.32000000000000006</v>
      </c>
      <c r="AJ148" s="185">
        <f>AF149-AI149</f>
        <v>0.28799999999999998</v>
      </c>
      <c r="AK148" s="186">
        <f>Q148</f>
        <v>0.8</v>
      </c>
      <c r="AL148" s="187" t="str">
        <f>IF(AJ148&lt;=0.2,"Muy Baja",IF((AJ148&gt;0.2)*AND(AJ148&lt;=0.4),"Baja",IF((AJ148&gt;0.4)*AND(AJ148&lt;=0.6),"Media",IF((AJ148&gt;0.6)*AND(AJ148&lt;=0.8),"Alta",IF((AJ148&gt;0.8)*AND(AJ148&lt;=1),"Muy Alta",0)))))</f>
        <v>Baja</v>
      </c>
      <c r="AM148" s="185">
        <f>AJ148</f>
        <v>0.28799999999999998</v>
      </c>
      <c r="AN148" s="187" t="str">
        <f>IF(AK148&lt;=0.2,"Leve",IF((AK148&gt;0.2)*AND(AK148&lt;=0.4),"Menor",IF((AK148&gt;0.4)*AND(AK148&lt;=0.6),"Moderado",IF((AK148&gt;0.6)*AND(AK148&lt;=0.8),"Mayor",IF((AK148&gt;0.8)*AND(AK148&lt;=1),"Catastrófico",0)))))</f>
        <v>Mayor</v>
      </c>
      <c r="AO148" s="188">
        <f>AK148</f>
        <v>0.8</v>
      </c>
      <c r="AP148" s="189" t="str">
        <f>AL148&amp;AN148</f>
        <v>BajaMayor</v>
      </c>
      <c r="AQ148" s="183" t="str">
        <f>IF(AP148="Muy AltaLeve","Alto",IF(AP148="AltaLeve","Moderado",IF(AP148="MediaLeve","Moderado",IF(AP148="BajaLeve","Bajo",IF(AP148="Muy BajaLeve","Bajo",IF(AP148="Muy AltaMenor","Alto",IF(AP148="AltaMenor","Moderado",IF(AP148="MediaMenor","Moderado",IF(AP148="BajaMenor","Moderado",IF(AP148="Muy BajaMenor","Bajo",IF(AP148="Muy AltaModerado","Alto",IF(AP148="AltaModerado","Alto",IF(AP148="MediaModerado","Moderado",IF(AP148="BajaModerado","Moderado",IF(AP148="Muy BajaModerado","Moderado",IF(AP148="Muy AltaMayor","Alto",IF(AP148="AltaMayor","Alto",IF(AP148="MediaMayor","Alto",IF(AP148="BajaMayor","Alto",IF(AP148="Muy BajaMayor","Alto",IF(AP148="Muy AltaCatastrófico","Extremo",IF(AP148="AltaCatastrófico","Extremo",IF(AP148="MediaCatastrófico","Extremo",IF(AP148="BajaCatastrófico","Extremo",IF(AP148="Muy BajaCatastrófico","Extremo")))))))))))))))))))))))))</f>
        <v>Alto</v>
      </c>
      <c r="AR148" s="163" t="s">
        <v>59</v>
      </c>
      <c r="AS148" s="119" t="s">
        <v>1144</v>
      </c>
      <c r="AT148" s="119" t="s">
        <v>827</v>
      </c>
      <c r="AU148" s="116" t="s">
        <v>808</v>
      </c>
      <c r="AV148" s="119" t="s">
        <v>826</v>
      </c>
      <c r="AW148" s="80"/>
      <c r="AX148" s="172">
        <v>46023</v>
      </c>
      <c r="AY148" s="172">
        <v>46387</v>
      </c>
      <c r="AZ148" s="124" t="s">
        <v>292</v>
      </c>
      <c r="BA148" s="132"/>
      <c r="BB148" s="164"/>
    </row>
    <row r="149" spans="1:54" ht="71.25" x14ac:dyDescent="0.25">
      <c r="A149" s="223"/>
      <c r="B149" s="200"/>
      <c r="C149" s="314"/>
      <c r="D149" s="200"/>
      <c r="E149" s="200"/>
      <c r="F149" s="200"/>
      <c r="G149" s="200"/>
      <c r="H149" s="200"/>
      <c r="I149" s="313"/>
      <c r="J149" s="313"/>
      <c r="K149" s="200"/>
      <c r="L149" s="205"/>
      <c r="M149" s="206"/>
      <c r="N149" s="195"/>
      <c r="O149" s="182"/>
      <c r="P149" s="164"/>
      <c r="Q149" s="182"/>
      <c r="R149" s="182"/>
      <c r="S149" s="183"/>
      <c r="T149" s="66" t="s">
        <v>299</v>
      </c>
      <c r="U149" s="59" t="s">
        <v>1136</v>
      </c>
      <c r="V149" s="67" t="s">
        <v>35</v>
      </c>
      <c r="W149" s="65" t="s">
        <v>53</v>
      </c>
      <c r="X149" s="65" t="s">
        <v>54</v>
      </c>
      <c r="Y149" s="63" t="str">
        <f t="shared" si="71"/>
        <v>PreventivoManual</v>
      </c>
      <c r="Z149" s="64">
        <f t="shared" si="72"/>
        <v>0.4</v>
      </c>
      <c r="AA149" s="62" t="s">
        <v>55</v>
      </c>
      <c r="AB149" s="62" t="s">
        <v>56</v>
      </c>
      <c r="AC149" s="62" t="s">
        <v>57</v>
      </c>
      <c r="AD149" s="184"/>
      <c r="AE149" s="65" t="s">
        <v>10</v>
      </c>
      <c r="AF149" s="64">
        <f>AF148-AI148</f>
        <v>0.48</v>
      </c>
      <c r="AG149" s="65" t="s">
        <v>60</v>
      </c>
      <c r="AH149" s="64">
        <f t="shared" si="73"/>
        <v>0.4</v>
      </c>
      <c r="AI149" s="64">
        <f t="shared" si="74"/>
        <v>0.192</v>
      </c>
      <c r="AJ149" s="185"/>
      <c r="AK149" s="186"/>
      <c r="AL149" s="187"/>
      <c r="AM149" s="185"/>
      <c r="AN149" s="187"/>
      <c r="AO149" s="188"/>
      <c r="AP149" s="189"/>
      <c r="AQ149" s="190"/>
      <c r="AR149" s="163"/>
      <c r="AS149" s="119" t="s">
        <v>1145</v>
      </c>
      <c r="AT149" s="119" t="s">
        <v>1146</v>
      </c>
      <c r="AU149" s="116" t="s">
        <v>808</v>
      </c>
      <c r="AV149" s="119" t="s">
        <v>1143</v>
      </c>
      <c r="AW149" s="80"/>
      <c r="AX149" s="172"/>
      <c r="AY149" s="172"/>
      <c r="AZ149" s="124" t="s">
        <v>287</v>
      </c>
      <c r="BA149" s="132"/>
      <c r="BB149" s="164"/>
    </row>
    <row r="150" spans="1:54" ht="57" customHeight="1" x14ac:dyDescent="0.25">
      <c r="A150" s="223">
        <f t="shared" ref="A150" si="81">A148+1</f>
        <v>72</v>
      </c>
      <c r="B150" s="200" t="s">
        <v>75</v>
      </c>
      <c r="C150" s="314" t="s">
        <v>259</v>
      </c>
      <c r="D150" s="200" t="s">
        <v>235</v>
      </c>
      <c r="E150" s="200" t="s">
        <v>95</v>
      </c>
      <c r="F150" s="200" t="s">
        <v>120</v>
      </c>
      <c r="G150" s="200" t="s">
        <v>254</v>
      </c>
      <c r="H150" s="200" t="s">
        <v>262</v>
      </c>
      <c r="I150" s="313" t="s">
        <v>446</v>
      </c>
      <c r="J150" s="313" t="s">
        <v>447</v>
      </c>
      <c r="K150" s="200" t="s">
        <v>177</v>
      </c>
      <c r="L150" s="204" t="s">
        <v>324</v>
      </c>
      <c r="M150" s="206" t="s">
        <v>176</v>
      </c>
      <c r="N150" s="195" t="str">
        <f>IF(M150="Máximo_2_Veces_por_Año",$I$468,IF(M150="3_a_24_veces_por_año",$I$469,IF(M150="24_a_500_veces_por_año",$I$470,IF(M150="500_a_5000_veces_por_año",$I$471,IF(M150="mas_de_5000_Veces_por_año",$I$472)))))</f>
        <v>Alta</v>
      </c>
      <c r="O150" s="182">
        <f>IF(N150="Muy Baja",$J$468,IF(N150="Baja",$J$469,IF(N150="Media",$J$470,IF(N150="Alta",$J$471,IF(N150="Muy Alta",$J$472)))))</f>
        <v>0.8</v>
      </c>
      <c r="P150" s="164" t="s">
        <v>62</v>
      </c>
      <c r="Q150" s="182">
        <f>IF(P150="Leve",$I$476,IF(P150="Menor",$I$477,IF(P150="Moderado",$I$478,IF(P150="Mayor",$I$479,IF(P150="Catastrófico",$I$480)))))</f>
        <v>0.8</v>
      </c>
      <c r="R150" s="182" t="str">
        <f>N150&amp;P150</f>
        <v>AltaMayor</v>
      </c>
      <c r="S150" s="183" t="str">
        <f>IF(R150="Muy AltaLeve","Alto",IF(R150="AltaLeve","Moderado",IF(R150="MediaLeve","Moderado",IF(R150="BajaLeve","Bajo",IF(R150="Muy BajaLeve","Bajo",IF(R150="Muy AltaMenor","Alto",IF(R150="AltaMenor","Moderado",IF(R150="MediaMenor","Moderado",IF(R150="BajaMenor","Moderado",IF(R150="Muy BajaMenor","Bajo",IF(R150="Muy AltaModerado","Alto",IF(R150="AltaModerado","Alto",IF(R150="MediaModerado","Moderado",IF(R150="BajaModerado","Moderado",IF(R150="Muy BajaModerado","Moderado",IF(R150="Muy AltaMayor","Alto",IF(R150="AltaMayor","Alto",IF(R150="MediaMayor","Alto",IF(R150="BajaMayor","Alto",IF(R150="Muy BajaMayor","Alto",IF(R150="Muy AltaCatastrófico","Extremo",IF(R150="AltaCatastrófico","Extremo",IF(R150="MediaCatastrófico","Extremo",IF(R150="BajaCatastrófico","Extremo",IF(R150="Muy BajaCatastrófico","Extremo")))))))))))))))))))))))))</f>
        <v>Alto</v>
      </c>
      <c r="T150" s="66" t="s">
        <v>298</v>
      </c>
      <c r="U150" s="59" t="s">
        <v>1137</v>
      </c>
      <c r="V150" s="67" t="s">
        <v>35</v>
      </c>
      <c r="W150" s="65" t="s">
        <v>53</v>
      </c>
      <c r="X150" s="65" t="s">
        <v>54</v>
      </c>
      <c r="Y150" s="63" t="str">
        <f t="shared" si="71"/>
        <v>PreventivoManual</v>
      </c>
      <c r="Z150" s="64">
        <f t="shared" si="72"/>
        <v>0.4</v>
      </c>
      <c r="AA150" s="62" t="s">
        <v>55</v>
      </c>
      <c r="AB150" s="62" t="s">
        <v>56</v>
      </c>
      <c r="AC150" s="62" t="s">
        <v>57</v>
      </c>
      <c r="AD150" s="184" t="str">
        <f>J150</f>
        <v>Posibilidad de pérdida de la confidencialidad, integridad y disponibilidad de la información física (de historias clínicas de pacientes, tramites de comunicados y peticiones del público) debido a accesos no autorizados, falta de control de acceso, eliminación no controlada de información, daño o pérdida de información</v>
      </c>
      <c r="AE150" s="65" t="s">
        <v>10</v>
      </c>
      <c r="AF150" s="64">
        <f>O150</f>
        <v>0.8</v>
      </c>
      <c r="AG150" s="65" t="s">
        <v>52</v>
      </c>
      <c r="AH150" s="64">
        <f t="shared" si="73"/>
        <v>0.4</v>
      </c>
      <c r="AI150" s="64">
        <f t="shared" si="74"/>
        <v>0.32000000000000006</v>
      </c>
      <c r="AJ150" s="185">
        <f>AF151-AI151</f>
        <v>0.28799999999999998</v>
      </c>
      <c r="AK150" s="186">
        <f>Q150</f>
        <v>0.8</v>
      </c>
      <c r="AL150" s="187" t="str">
        <f>IF(AJ150&lt;=0.2,"Muy Baja",IF((AJ150&gt;0.2)*AND(AJ150&lt;=0.4),"Baja",IF((AJ150&gt;0.4)*AND(AJ150&lt;=0.6),"Media",IF((AJ150&gt;0.6)*AND(AJ150&lt;=0.8),"Alta",IF((AJ150&gt;0.8)*AND(AJ150&lt;=1),"Muy Alta",0)))))</f>
        <v>Baja</v>
      </c>
      <c r="AM150" s="185">
        <f>AJ150</f>
        <v>0.28799999999999998</v>
      </c>
      <c r="AN150" s="187" t="str">
        <f>IF(AK150&lt;=0.2,"Leve",IF((AK150&gt;0.2)*AND(AK150&lt;=0.4),"Menor",IF((AK150&gt;0.4)*AND(AK150&lt;=0.6),"Moderado",IF((AK150&gt;0.6)*AND(AK150&lt;=0.8),"Mayor",IF((AK150&gt;0.8)*AND(AK150&lt;=1),"Catastrófico",0)))))</f>
        <v>Mayor</v>
      </c>
      <c r="AO150" s="188">
        <f>AK150</f>
        <v>0.8</v>
      </c>
      <c r="AP150" s="189" t="str">
        <f>AL150&amp;AN150</f>
        <v>BajaMayor</v>
      </c>
      <c r="AQ150" s="183" t="str">
        <f>IF(AP150="Muy AltaLeve","Alto",IF(AP150="AltaLeve","Moderado",IF(AP150="MediaLeve","Moderado",IF(AP150="BajaLeve","Bajo",IF(AP150="Muy BajaLeve","Bajo",IF(AP150="Muy AltaMenor","Alto",IF(AP150="AltaMenor","Moderado",IF(AP150="MediaMenor","Moderado",IF(AP150="BajaMenor","Moderado",IF(AP150="Muy BajaMenor","Bajo",IF(AP150="Muy AltaModerado","Alto",IF(AP150="AltaModerado","Alto",IF(AP150="MediaModerado","Moderado",IF(AP150="BajaModerado","Moderado",IF(AP150="Muy BajaModerado","Moderado",IF(AP150="Muy AltaMayor","Alto",IF(AP150="AltaMayor","Alto",IF(AP150="MediaMayor","Alto",IF(AP150="BajaMayor","Alto",IF(AP150="Muy BajaMayor","Alto",IF(AP150="Muy AltaCatastrófico","Extremo",IF(AP150="AltaCatastrófico","Extremo",IF(AP150="MediaCatastrófico","Extremo",IF(AP150="BajaCatastrófico","Extremo",IF(AP150="Muy BajaCatastrófico","Extremo")))))))))))))))))))))))))</f>
        <v>Alto</v>
      </c>
      <c r="AR150" s="163" t="s">
        <v>59</v>
      </c>
      <c r="AS150" s="166" t="s">
        <v>1141</v>
      </c>
      <c r="AT150" s="166" t="s">
        <v>1142</v>
      </c>
      <c r="AU150" s="169" t="s">
        <v>808</v>
      </c>
      <c r="AV150" s="166" t="s">
        <v>1143</v>
      </c>
      <c r="AW150" s="80"/>
      <c r="AX150" s="172">
        <v>46023</v>
      </c>
      <c r="AY150" s="172">
        <v>46387</v>
      </c>
      <c r="AZ150" s="315" t="s">
        <v>289</v>
      </c>
      <c r="BA150" s="224"/>
      <c r="BB150" s="164"/>
    </row>
    <row r="151" spans="1:54" ht="42.75" x14ac:dyDescent="0.25">
      <c r="A151" s="223"/>
      <c r="B151" s="200"/>
      <c r="C151" s="314"/>
      <c r="D151" s="200"/>
      <c r="E151" s="200"/>
      <c r="F151" s="200"/>
      <c r="G151" s="200"/>
      <c r="H151" s="200"/>
      <c r="I151" s="313"/>
      <c r="J151" s="313"/>
      <c r="K151" s="200"/>
      <c r="L151" s="205"/>
      <c r="M151" s="206"/>
      <c r="N151" s="195"/>
      <c r="O151" s="182"/>
      <c r="P151" s="164"/>
      <c r="Q151" s="182"/>
      <c r="R151" s="182"/>
      <c r="S151" s="183"/>
      <c r="T151" s="66" t="s">
        <v>299</v>
      </c>
      <c r="U151" s="59" t="s">
        <v>1138</v>
      </c>
      <c r="V151" s="67" t="s">
        <v>35</v>
      </c>
      <c r="W151" s="65" t="s">
        <v>53</v>
      </c>
      <c r="X151" s="65" t="s">
        <v>54</v>
      </c>
      <c r="Y151" s="63" t="str">
        <f t="shared" si="71"/>
        <v>PreventivoManual</v>
      </c>
      <c r="Z151" s="64">
        <f t="shared" si="72"/>
        <v>0.4</v>
      </c>
      <c r="AA151" s="62" t="s">
        <v>55</v>
      </c>
      <c r="AB151" s="62" t="s">
        <v>56</v>
      </c>
      <c r="AC151" s="62" t="s">
        <v>57</v>
      </c>
      <c r="AD151" s="184"/>
      <c r="AE151" s="65" t="s">
        <v>10</v>
      </c>
      <c r="AF151" s="64">
        <f>AF150-AI150</f>
        <v>0.48</v>
      </c>
      <c r="AG151" s="65" t="s">
        <v>60</v>
      </c>
      <c r="AH151" s="64">
        <f t="shared" si="73"/>
        <v>0.4</v>
      </c>
      <c r="AI151" s="64">
        <f t="shared" si="74"/>
        <v>0.192</v>
      </c>
      <c r="AJ151" s="185"/>
      <c r="AK151" s="186"/>
      <c r="AL151" s="187"/>
      <c r="AM151" s="185"/>
      <c r="AN151" s="187"/>
      <c r="AO151" s="188"/>
      <c r="AP151" s="189"/>
      <c r="AQ151" s="190"/>
      <c r="AR151" s="163"/>
      <c r="AS151" s="167"/>
      <c r="AT151" s="167"/>
      <c r="AU151" s="170"/>
      <c r="AV151" s="167"/>
      <c r="AW151" s="80"/>
      <c r="AX151" s="172"/>
      <c r="AY151" s="172"/>
      <c r="AZ151" s="316"/>
      <c r="BA151" s="225"/>
      <c r="BB151" s="164"/>
    </row>
    <row r="152" spans="1:54" ht="42.75" x14ac:dyDescent="0.25">
      <c r="A152" s="223">
        <f t="shared" ref="A152" si="82">A150+1</f>
        <v>73</v>
      </c>
      <c r="B152" s="200" t="s">
        <v>75</v>
      </c>
      <c r="C152" s="293" t="s">
        <v>148</v>
      </c>
      <c r="D152" s="200" t="s">
        <v>148</v>
      </c>
      <c r="E152" s="200" t="s">
        <v>83</v>
      </c>
      <c r="F152" s="200" t="s">
        <v>120</v>
      </c>
      <c r="G152" s="191" t="s">
        <v>254</v>
      </c>
      <c r="H152" s="191" t="s">
        <v>262</v>
      </c>
      <c r="I152" s="216" t="s">
        <v>448</v>
      </c>
      <c r="J152" s="216" t="s">
        <v>449</v>
      </c>
      <c r="K152" s="191" t="s">
        <v>172</v>
      </c>
      <c r="L152" s="192" t="s">
        <v>272</v>
      </c>
      <c r="M152" s="194" t="s">
        <v>176</v>
      </c>
      <c r="N152" s="195" t="str">
        <f>IF(M152="Máximo_2_Veces_por_Año",$I$468,IF(M152="3_a_24_veces_por_año",$I$469,IF(M152="24_a_500_veces_por_año",$I$470,IF(M152="500_a_5000_veces_por_año",$I$471,IF(M152="mas_de_5000_Veces_por_año",$I$472)))))</f>
        <v>Alta</v>
      </c>
      <c r="O152" s="182">
        <f>IF(N152="Muy Baja",$J$468,IF(N152="Baja",$J$469,IF(N152="Media",$J$470,IF(N152="Alta",$J$471,IF(N152="Muy Alta",$J$472)))))</f>
        <v>0.8</v>
      </c>
      <c r="P152" s="164" t="s">
        <v>131</v>
      </c>
      <c r="Q152" s="182">
        <f>IF(P152="Leve",$I$476,IF(P152="Menor",$I$477,IF(P152="Moderado",$I$478,IF(P152="Mayor",$I$479,IF(P152="Catastrófico",$I$480)))))</f>
        <v>1</v>
      </c>
      <c r="R152" s="182" t="str">
        <f>N152&amp;P152</f>
        <v>AltaCatastrófico</v>
      </c>
      <c r="S152" s="183" t="str">
        <f>IF(R152="Muy AltaLeve","Alto",IF(R152="AltaLeve","Moderado",IF(R152="MediaLeve","Moderado",IF(R152="BajaLeve","Bajo",IF(R152="Muy BajaLeve","Bajo",IF(R152="Muy AltaMenor","Alto",IF(R152="AltaMenor","Moderado",IF(R152="MediaMenor","Moderado",IF(R152="BajaMenor","Moderado",IF(R152="Muy BajaMenor","Bajo",IF(R152="Muy AltaModerado","Alto",IF(R152="AltaModerado","Alto",IF(R152="MediaModerado","Moderado",IF(R152="BajaModerado","Moderado",IF(R152="Muy BajaModerado","Moderado",IF(R152="Muy AltaMayor","Alto",IF(R152="AltaMayor","Alto",IF(R152="MediaMayor","Alto",IF(R152="BajaMayor","Alto",IF(R152="Muy BajaMayor","Alto",IF(R152="Muy AltaCatastrófico","Extremo",IF(R152="AltaCatastrófico","Extremo",IF(R152="MediaCatastrófico","Extremo",IF(R152="BajaCatastrófico","Extremo",IF(R152="Muy BajaCatastrófico","Extremo")))))))))))))))))))))))))</f>
        <v>Extremo</v>
      </c>
      <c r="T152" s="66" t="s">
        <v>298</v>
      </c>
      <c r="U152" s="59" t="s">
        <v>593</v>
      </c>
      <c r="V152" s="67" t="s">
        <v>35</v>
      </c>
      <c r="W152" s="65" t="s">
        <v>53</v>
      </c>
      <c r="X152" s="65" t="s">
        <v>54</v>
      </c>
      <c r="Y152" s="63" t="str">
        <f t="shared" si="71"/>
        <v>PreventivoManual</v>
      </c>
      <c r="Z152" s="64">
        <f t="shared" si="72"/>
        <v>0.4</v>
      </c>
      <c r="AA152" s="65" t="s">
        <v>55</v>
      </c>
      <c r="AB152" s="65" t="s">
        <v>56</v>
      </c>
      <c r="AC152" s="65" t="s">
        <v>57</v>
      </c>
      <c r="AD152" s="184" t="str">
        <f>J152</f>
        <v>Posibilidad de incurrir en sanciones por inoportunidad en tiempos de respuesta  emitidas en relación a las PQRSDF, recibidas y tramitadas por la ESE IMSALUD.</v>
      </c>
      <c r="AE152" s="65" t="s">
        <v>10</v>
      </c>
      <c r="AF152" s="64">
        <f>O152</f>
        <v>0.8</v>
      </c>
      <c r="AG152" s="65" t="s">
        <v>52</v>
      </c>
      <c r="AH152" s="64">
        <f t="shared" si="73"/>
        <v>0.4</v>
      </c>
      <c r="AI152" s="64">
        <f t="shared" si="74"/>
        <v>0.32000000000000006</v>
      </c>
      <c r="AJ152" s="185">
        <f>AF153-AI153</f>
        <v>0.28799999999999998</v>
      </c>
      <c r="AK152" s="186">
        <f>Q152</f>
        <v>1</v>
      </c>
      <c r="AL152" s="187" t="str">
        <f>IF(AJ152&lt;=0.2,"Muy Baja",IF((AJ152&gt;0.2)*AND(AJ152&lt;=0.4),"Baja",IF((AJ152&gt;0.4)*AND(AJ152&lt;=0.6),"Media",IF((AJ152&gt;0.6)*AND(AJ152&lt;=0.8),"Alta",IF((AJ152&gt;0.8)*AND(AJ152&lt;=1),"Muy Alta",0)))))</f>
        <v>Baja</v>
      </c>
      <c r="AM152" s="185">
        <f>AJ152</f>
        <v>0.28799999999999998</v>
      </c>
      <c r="AN152" s="187" t="str">
        <f>IF(AK152&lt;=0.2,"Leve",IF((AK152&gt;0.2)*AND(AK152&lt;=0.4),"Menor",IF((AK152&gt;0.4)*AND(AK152&lt;=0.6),"Moderado",IF((AK152&gt;0.6)*AND(AK152&lt;=0.8),"Mayor",IF((AK152&gt;0.8)*AND(AK152&lt;=1),"Catastrófico",0)))))</f>
        <v>Catastrófico</v>
      </c>
      <c r="AO152" s="188">
        <f>AK152</f>
        <v>1</v>
      </c>
      <c r="AP152" s="189" t="str">
        <f>AL152&amp;AN152</f>
        <v>BajaCatastrófico</v>
      </c>
      <c r="AQ152" s="183" t="str">
        <f>IF(AP152="Muy AltaLeve","Alto",IF(AP152="AltaLeve","Moderado",IF(AP152="MediaLeve","Moderado",IF(AP152="BajaLeve","Bajo",IF(AP152="Muy BajaLeve","Bajo",IF(AP152="Muy AltaMenor","Alto",IF(AP152="AltaMenor","Moderado",IF(AP152="MediaMenor","Moderado",IF(AP152="BajaMenor","Moderado",IF(AP152="Muy BajaMenor","Bajo",IF(AP152="Muy AltaModerado","Alto",IF(AP152="AltaModerado","Alto",IF(AP152="MediaModerado","Moderado",IF(AP152="BajaModerado","Moderado",IF(AP152="Muy BajaModerado","Moderado",IF(AP152="Muy AltaMayor","Alto",IF(AP152="AltaMayor","Alto",IF(AP152="MediaMayor","Alto",IF(AP152="BajaMayor","Alto",IF(AP152="Muy BajaMayor","Alto",IF(AP152="Muy AltaCatastrófico","Extremo",IF(AP152="AltaCatastrófico","Extremo",IF(AP152="MediaCatastrófico","Extremo",IF(AP152="BajaCatastrófico","Extremo",IF(AP152="Muy BajaCatastrófico","Extremo")))))))))))))))))))))))))</f>
        <v>Extremo</v>
      </c>
      <c r="AR152" s="163" t="s">
        <v>59</v>
      </c>
      <c r="AS152" s="165" t="s">
        <v>692</v>
      </c>
      <c r="AT152" s="165" t="s">
        <v>760</v>
      </c>
      <c r="AU152" s="175" t="s">
        <v>808</v>
      </c>
      <c r="AV152" s="165" t="s">
        <v>828</v>
      </c>
      <c r="AW152" s="80"/>
      <c r="AX152" s="172">
        <v>46023</v>
      </c>
      <c r="AY152" s="172">
        <v>46387</v>
      </c>
      <c r="AZ152" s="164" t="s">
        <v>289</v>
      </c>
      <c r="BA152" s="179"/>
      <c r="BB152" s="164"/>
    </row>
    <row r="153" spans="1:54" ht="42.75" x14ac:dyDescent="0.25">
      <c r="A153" s="223"/>
      <c r="B153" s="200"/>
      <c r="C153" s="293"/>
      <c r="D153" s="200"/>
      <c r="E153" s="200"/>
      <c r="F153" s="200"/>
      <c r="G153" s="191"/>
      <c r="H153" s="191"/>
      <c r="I153" s="216"/>
      <c r="J153" s="216"/>
      <c r="K153" s="191"/>
      <c r="L153" s="193"/>
      <c r="M153" s="194"/>
      <c r="N153" s="195"/>
      <c r="O153" s="182"/>
      <c r="P153" s="164"/>
      <c r="Q153" s="182"/>
      <c r="R153" s="182"/>
      <c r="S153" s="183"/>
      <c r="T153" s="66" t="s">
        <v>299</v>
      </c>
      <c r="U153" s="59" t="s">
        <v>594</v>
      </c>
      <c r="V153" s="67" t="s">
        <v>35</v>
      </c>
      <c r="W153" s="65" t="s">
        <v>53</v>
      </c>
      <c r="X153" s="65" t="s">
        <v>54</v>
      </c>
      <c r="Y153" s="63" t="str">
        <f t="shared" si="71"/>
        <v>PreventivoManual</v>
      </c>
      <c r="Z153" s="64">
        <f t="shared" si="72"/>
        <v>0.4</v>
      </c>
      <c r="AA153" s="65" t="s">
        <v>55</v>
      </c>
      <c r="AB153" s="65" t="s">
        <v>56</v>
      </c>
      <c r="AC153" s="65" t="s">
        <v>57</v>
      </c>
      <c r="AD153" s="184"/>
      <c r="AE153" s="65" t="s">
        <v>10</v>
      </c>
      <c r="AF153" s="64">
        <f>AF152-AI152</f>
        <v>0.48</v>
      </c>
      <c r="AG153" s="65" t="s">
        <v>60</v>
      </c>
      <c r="AH153" s="64">
        <f t="shared" si="73"/>
        <v>0.4</v>
      </c>
      <c r="AI153" s="64">
        <f t="shared" si="74"/>
        <v>0.192</v>
      </c>
      <c r="AJ153" s="185"/>
      <c r="AK153" s="186"/>
      <c r="AL153" s="187"/>
      <c r="AM153" s="185"/>
      <c r="AN153" s="187"/>
      <c r="AO153" s="188"/>
      <c r="AP153" s="189"/>
      <c r="AQ153" s="190"/>
      <c r="AR153" s="163"/>
      <c r="AS153" s="165"/>
      <c r="AT153" s="165"/>
      <c r="AU153" s="175"/>
      <c r="AV153" s="165"/>
      <c r="AW153" s="80"/>
      <c r="AX153" s="172"/>
      <c r="AY153" s="172"/>
      <c r="AZ153" s="164"/>
      <c r="BA153" s="179"/>
      <c r="BB153" s="164"/>
    </row>
    <row r="154" spans="1:54" ht="57" x14ac:dyDescent="0.25">
      <c r="A154" s="223">
        <f t="shared" ref="A154" si="83">A152+1</f>
        <v>74</v>
      </c>
      <c r="B154" s="200" t="s">
        <v>75</v>
      </c>
      <c r="C154" s="293" t="s">
        <v>148</v>
      </c>
      <c r="D154" s="200" t="s">
        <v>148</v>
      </c>
      <c r="E154" s="200" t="s">
        <v>149</v>
      </c>
      <c r="F154" s="200" t="s">
        <v>120</v>
      </c>
      <c r="G154" s="191" t="s">
        <v>139</v>
      </c>
      <c r="H154" s="191" t="s">
        <v>262</v>
      </c>
      <c r="I154" s="216" t="s">
        <v>450</v>
      </c>
      <c r="J154" s="216" t="s">
        <v>451</v>
      </c>
      <c r="K154" s="191" t="s">
        <v>184</v>
      </c>
      <c r="L154" s="192" t="s">
        <v>265</v>
      </c>
      <c r="M154" s="194" t="s">
        <v>176</v>
      </c>
      <c r="N154" s="195" t="str">
        <f>IF(M154="Máximo_2_Veces_por_Año",$I$468,IF(M154="3_a_24_veces_por_año",$I$469,IF(M154="24_a_500_veces_por_año",$I$470,IF(M154="500_a_5000_veces_por_año",$I$471,IF(M154="mas_de_5000_Veces_por_año",$I$472)))))</f>
        <v>Alta</v>
      </c>
      <c r="O154" s="182">
        <f>IF(N154="Muy Baja",$J$468,IF(N154="Baja",$J$469,IF(N154="Media",$J$470,IF(N154="Alta",$J$471,IF(N154="Muy Alta",$J$472)))))</f>
        <v>0.8</v>
      </c>
      <c r="P154" s="164" t="s">
        <v>51</v>
      </c>
      <c r="Q154" s="182">
        <f>IF(P154="Leve",$I$476,IF(P154="Menor",$I$477,IF(P154="Moderado",$I$478,IF(P154="Mayor",$I$479,IF(P154="Catastrófico",$I$480)))))</f>
        <v>0.6</v>
      </c>
      <c r="R154" s="182" t="str">
        <f>N154&amp;P154</f>
        <v>AltaModerado</v>
      </c>
      <c r="S154" s="183" t="str">
        <f>IF(R154="Muy AltaLeve","Alto",IF(R154="AltaLeve","Moderado",IF(R154="MediaLeve","Moderado",IF(R154="BajaLeve","Bajo",IF(R154="Muy BajaLeve","Bajo",IF(R154="Muy AltaMenor","Alto",IF(R154="AltaMenor","Moderado",IF(R154="MediaMenor","Moderado",IF(R154="BajaMenor","Moderado",IF(R154="Muy BajaMenor","Bajo",IF(R154="Muy AltaModerado","Alto",IF(R154="AltaModerado","Alto",IF(R154="MediaModerado","Moderado",IF(R154="BajaModerado","Moderado",IF(R154="Muy BajaModerado","Moderado",IF(R154="Muy AltaMayor","Alto",IF(R154="AltaMayor","Alto",IF(R154="MediaMayor","Alto",IF(R154="BajaMayor","Alto",IF(R154="Muy BajaMayor","Alto",IF(R154="Muy AltaCatastrófico","Extremo",IF(R154="AltaCatastrófico","Extremo",IF(R154="MediaCatastrófico","Extremo",IF(R154="BajaCatastrófico","Extremo",IF(R154="Muy BajaCatastrófico","Extremo")))))))))))))))))))))))))</f>
        <v>Alto</v>
      </c>
      <c r="T154" s="66" t="s">
        <v>298</v>
      </c>
      <c r="U154" s="59" t="s">
        <v>595</v>
      </c>
      <c r="V154" s="67" t="s">
        <v>35</v>
      </c>
      <c r="W154" s="65" t="s">
        <v>53</v>
      </c>
      <c r="X154" s="65" t="s">
        <v>54</v>
      </c>
      <c r="Y154" s="63" t="str">
        <f t="shared" si="71"/>
        <v>PreventivoManual</v>
      </c>
      <c r="Z154" s="64">
        <f t="shared" si="72"/>
        <v>0.4</v>
      </c>
      <c r="AA154" s="65" t="s">
        <v>55</v>
      </c>
      <c r="AB154" s="65" t="s">
        <v>56</v>
      </c>
      <c r="AC154" s="65" t="s">
        <v>57</v>
      </c>
      <c r="AD154" s="184" t="str">
        <f>J154</f>
        <v>Posibilidad de no permitir que los usuarios tengan relación directa o indirecta con la empresa.</v>
      </c>
      <c r="AE154" s="65" t="s">
        <v>10</v>
      </c>
      <c r="AF154" s="64">
        <f>O154</f>
        <v>0.8</v>
      </c>
      <c r="AG154" s="65" t="s">
        <v>52</v>
      </c>
      <c r="AH154" s="64">
        <f t="shared" si="73"/>
        <v>0.4</v>
      </c>
      <c r="AI154" s="64">
        <f t="shared" si="74"/>
        <v>0.32000000000000006</v>
      </c>
      <c r="AJ154" s="185">
        <f>AF155-AI155</f>
        <v>0.28799999999999998</v>
      </c>
      <c r="AK154" s="186">
        <f>Q154</f>
        <v>0.6</v>
      </c>
      <c r="AL154" s="187" t="str">
        <f>IF(AJ154&lt;=0.2,"Muy Baja",IF((AJ154&gt;0.2)*AND(AJ154&lt;=0.4),"Baja",IF((AJ154&gt;0.4)*AND(AJ154&lt;=0.6),"Media",IF((AJ154&gt;0.6)*AND(AJ154&lt;=0.8),"Alta",IF((AJ154&gt;0.8)*AND(AJ154&lt;=1),"Muy Alta",0)))))</f>
        <v>Baja</v>
      </c>
      <c r="AM154" s="185">
        <f>AJ154</f>
        <v>0.28799999999999998</v>
      </c>
      <c r="AN154" s="187" t="str">
        <f>IF(AK154&lt;=0.2,"Leve",IF((AK154&gt;0.2)*AND(AK154&lt;=0.4),"Menor",IF((AK154&gt;0.4)*AND(AK154&lt;=0.6),"Moderado",IF((AK154&gt;0.6)*AND(AK154&lt;=0.8),"Mayor",IF((AK154&gt;0.8)*AND(AK154&lt;=1),"Catastrófico",0)))))</f>
        <v>Moderado</v>
      </c>
      <c r="AO154" s="188">
        <f>AK154</f>
        <v>0.6</v>
      </c>
      <c r="AP154" s="189" t="str">
        <f>AL154&amp;AN154</f>
        <v>BajaModerado</v>
      </c>
      <c r="AQ154" s="183" t="str">
        <f>IF(AP154="Muy AltaLeve","Alto",IF(AP154="AltaLeve","Moderado",IF(AP154="MediaLeve","Moderado",IF(AP154="BajaLeve","Bajo",IF(AP154="Muy BajaLeve","Bajo",IF(AP154="Muy AltaMenor","Alto",IF(AP154="AltaMenor","Moderado",IF(AP154="MediaMenor","Moderado",IF(AP154="BajaMenor","Moderado",IF(AP154="Muy BajaMenor","Bajo",IF(AP154="Muy AltaModerado","Alto",IF(AP154="AltaModerado","Alto",IF(AP154="MediaModerado","Moderado",IF(AP154="BajaModerado","Moderado",IF(AP154="Muy BajaModerado","Moderado",IF(AP154="Muy AltaMayor","Alto",IF(AP154="AltaMayor","Alto",IF(AP154="MediaMayor","Alto",IF(AP154="BajaMayor","Alto",IF(AP154="Muy BajaMayor","Alto",IF(AP154="Muy AltaCatastrófico","Extremo",IF(AP154="AltaCatastrófico","Extremo",IF(AP154="MediaCatastrófico","Extremo",IF(AP154="BajaCatastrófico","Extremo",IF(AP154="Muy BajaCatastrófico","Extremo")))))))))))))))))))))))))</f>
        <v>Moderado</v>
      </c>
      <c r="AR154" s="163" t="s">
        <v>59</v>
      </c>
      <c r="AS154" s="165" t="s">
        <v>693</v>
      </c>
      <c r="AT154" s="165" t="s">
        <v>760</v>
      </c>
      <c r="AU154" s="175" t="s">
        <v>808</v>
      </c>
      <c r="AV154" s="165" t="s">
        <v>828</v>
      </c>
      <c r="AW154" s="80"/>
      <c r="AX154" s="172">
        <v>46023</v>
      </c>
      <c r="AY154" s="172">
        <v>46387</v>
      </c>
      <c r="AZ154" s="164" t="s">
        <v>289</v>
      </c>
      <c r="BA154" s="179"/>
      <c r="BB154" s="164"/>
    </row>
    <row r="155" spans="1:54" ht="42.75" x14ac:dyDescent="0.25">
      <c r="A155" s="223"/>
      <c r="B155" s="200"/>
      <c r="C155" s="293"/>
      <c r="D155" s="200"/>
      <c r="E155" s="200"/>
      <c r="F155" s="200"/>
      <c r="G155" s="191"/>
      <c r="H155" s="191"/>
      <c r="I155" s="216"/>
      <c r="J155" s="216"/>
      <c r="K155" s="191"/>
      <c r="L155" s="193"/>
      <c r="M155" s="194"/>
      <c r="N155" s="195"/>
      <c r="O155" s="182"/>
      <c r="P155" s="164"/>
      <c r="Q155" s="182"/>
      <c r="R155" s="182"/>
      <c r="S155" s="183"/>
      <c r="T155" s="66" t="s">
        <v>299</v>
      </c>
      <c r="U155" s="59" t="s">
        <v>596</v>
      </c>
      <c r="V155" s="67" t="s">
        <v>35</v>
      </c>
      <c r="W155" s="65" t="s">
        <v>53</v>
      </c>
      <c r="X155" s="65" t="s">
        <v>54</v>
      </c>
      <c r="Y155" s="63" t="str">
        <f t="shared" si="71"/>
        <v>PreventivoManual</v>
      </c>
      <c r="Z155" s="64">
        <f t="shared" si="72"/>
        <v>0.4</v>
      </c>
      <c r="AA155" s="65" t="s">
        <v>55</v>
      </c>
      <c r="AB155" s="65" t="s">
        <v>56</v>
      </c>
      <c r="AC155" s="65" t="s">
        <v>57</v>
      </c>
      <c r="AD155" s="184"/>
      <c r="AE155" s="65" t="s">
        <v>10</v>
      </c>
      <c r="AF155" s="64">
        <f>AF154-AI154</f>
        <v>0.48</v>
      </c>
      <c r="AG155" s="65" t="s">
        <v>60</v>
      </c>
      <c r="AH155" s="64">
        <f t="shared" si="73"/>
        <v>0.4</v>
      </c>
      <c r="AI155" s="64">
        <f t="shared" si="74"/>
        <v>0.192</v>
      </c>
      <c r="AJ155" s="185"/>
      <c r="AK155" s="186"/>
      <c r="AL155" s="187"/>
      <c r="AM155" s="185"/>
      <c r="AN155" s="187"/>
      <c r="AO155" s="188"/>
      <c r="AP155" s="189"/>
      <c r="AQ155" s="190"/>
      <c r="AR155" s="163"/>
      <c r="AS155" s="165"/>
      <c r="AT155" s="165"/>
      <c r="AU155" s="175"/>
      <c r="AV155" s="165"/>
      <c r="AW155" s="80"/>
      <c r="AX155" s="172"/>
      <c r="AY155" s="172"/>
      <c r="AZ155" s="164"/>
      <c r="BA155" s="179"/>
      <c r="BB155" s="164"/>
    </row>
    <row r="156" spans="1:54" ht="42.75" x14ac:dyDescent="0.25">
      <c r="A156" s="223">
        <f t="shared" ref="A156" si="84">A154+1</f>
        <v>75</v>
      </c>
      <c r="B156" s="200" t="s">
        <v>132</v>
      </c>
      <c r="C156" s="293" t="s">
        <v>140</v>
      </c>
      <c r="D156" s="200" t="s">
        <v>159</v>
      </c>
      <c r="E156" s="200" t="s">
        <v>248</v>
      </c>
      <c r="F156" s="200" t="s">
        <v>305</v>
      </c>
      <c r="G156" s="200" t="s">
        <v>139</v>
      </c>
      <c r="H156" s="200" t="s">
        <v>262</v>
      </c>
      <c r="I156" s="313" t="s">
        <v>452</v>
      </c>
      <c r="J156" s="313" t="s">
        <v>453</v>
      </c>
      <c r="K156" s="200" t="s">
        <v>172</v>
      </c>
      <c r="L156" s="204" t="s">
        <v>272</v>
      </c>
      <c r="M156" s="206" t="s">
        <v>171</v>
      </c>
      <c r="N156" s="195" t="str">
        <f>IF(M156="Máximo_2_Veces_por_Año",$I$468,IF(M156="3_a_24_veces_por_año",$I$469,IF(M156="24_a_500_veces_por_año",$I$470,IF(M156="500_a_5000_veces_por_año",$I$471,IF(M156="mas_de_5000_Veces_por_año",$I$472)))))</f>
        <v>Media</v>
      </c>
      <c r="O156" s="182">
        <f>IF(N156="Muy Baja",$J$468,IF(N156="Baja",$J$469,IF(N156="Media",$J$470,IF(N156="Alta",$J$471,IF(N156="Muy Alta",$J$472)))))</f>
        <v>0.6</v>
      </c>
      <c r="P156" s="164" t="s">
        <v>62</v>
      </c>
      <c r="Q156" s="182">
        <f>IF(P156="Leve",$I$476,IF(P156="Menor",$I$477,IF(P156="Moderado",$I$478,IF(P156="Mayor",$I$479,IF(P156="Catastrófico",$I$480)))))</f>
        <v>0.8</v>
      </c>
      <c r="R156" s="182" t="str">
        <f>N156&amp;P156</f>
        <v>MediaMayor</v>
      </c>
      <c r="S156" s="183" t="str">
        <f>IF(R156="Muy AltaLeve","Alto",IF(R156="AltaLeve","Moderado",IF(R156="MediaLeve","Moderado",IF(R156="BajaLeve","Bajo",IF(R156="Muy BajaLeve","Bajo",IF(R156="Muy AltaMenor","Alto",IF(R156="AltaMenor","Moderado",IF(R156="MediaMenor","Moderado",IF(R156="BajaMenor","Moderado",IF(R156="Muy BajaMenor","Bajo",IF(R156="Muy AltaModerado","Alto",IF(R156="AltaModerado","Alto",IF(R156="MediaModerado","Moderado",IF(R156="BajaModerado","Moderado",IF(R156="Muy BajaModerado","Moderado",IF(R156="Muy AltaMayor","Alto",IF(R156="AltaMayor","Alto",IF(R156="MediaMayor","Alto",IF(R156="BajaMayor","Alto",IF(R156="Muy BajaMayor","Alto",IF(R156="Muy AltaCatastrófico","Extremo",IF(R156="AltaCatastrófico","Extremo",IF(R156="MediaCatastrófico","Extremo",IF(R156="BajaCatastrófico","Extremo",IF(R156="Muy BajaCatastrófico","Extremo")))))))))))))))))))))))))</f>
        <v>Alto</v>
      </c>
      <c r="T156" s="66" t="s">
        <v>298</v>
      </c>
      <c r="U156" s="59" t="s">
        <v>597</v>
      </c>
      <c r="V156" s="67" t="s">
        <v>35</v>
      </c>
      <c r="W156" s="65" t="s">
        <v>53</v>
      </c>
      <c r="X156" s="65" t="s">
        <v>54</v>
      </c>
      <c r="Y156" s="63" t="str">
        <f t="shared" si="71"/>
        <v>PreventivoManual</v>
      </c>
      <c r="Z156" s="64">
        <f t="shared" si="72"/>
        <v>0.4</v>
      </c>
      <c r="AA156" s="65" t="s">
        <v>55</v>
      </c>
      <c r="AB156" s="65" t="s">
        <v>56</v>
      </c>
      <c r="AC156" s="65" t="s">
        <v>57</v>
      </c>
      <c r="AD156" s="184" t="str">
        <f>J156</f>
        <v>Posibilidad de afectación a la imagen y/o reputación institucional por ocultamiento de información de los resultados de gestión por concentración de autoridad o exceso de poder por parte de la línea estratégica y segunda línea de defensa de la ESE IMSALUD.</v>
      </c>
      <c r="AE156" s="65" t="s">
        <v>10</v>
      </c>
      <c r="AF156" s="64">
        <f>O156</f>
        <v>0.6</v>
      </c>
      <c r="AG156" s="65" t="s">
        <v>52</v>
      </c>
      <c r="AH156" s="64">
        <f t="shared" si="73"/>
        <v>0.4</v>
      </c>
      <c r="AI156" s="64">
        <f t="shared" si="74"/>
        <v>0.24</v>
      </c>
      <c r="AJ156" s="185">
        <f>AF157-AI157</f>
        <v>0.216</v>
      </c>
      <c r="AK156" s="186">
        <f>Q156</f>
        <v>0.8</v>
      </c>
      <c r="AL156" s="187" t="str">
        <f>IF(AJ156&lt;=0.2,"Muy Baja",IF((AJ156&gt;0.2)*AND(AJ156&lt;=0.4),"Baja",IF((AJ156&gt;0.4)*AND(AJ156&lt;=0.6),"Media",IF((AJ156&gt;0.6)*AND(AJ156&lt;=0.8),"Alta",IF((AJ156&gt;0.8)*AND(AJ156&lt;=1),"Muy Alta",0)))))</f>
        <v>Baja</v>
      </c>
      <c r="AM156" s="185">
        <f>AJ156</f>
        <v>0.216</v>
      </c>
      <c r="AN156" s="187" t="str">
        <f>IF(AK156&lt;=0.2,"Leve",IF((AK156&gt;0.2)*AND(AK156&lt;=0.4),"Menor",IF((AK156&gt;0.4)*AND(AK156&lt;=0.6),"Moderado",IF((AK156&gt;0.6)*AND(AK156&lt;=0.8),"Mayor",IF((AK156&gt;0.8)*AND(AK156&lt;=1),"Catastrófico",0)))))</f>
        <v>Mayor</v>
      </c>
      <c r="AO156" s="188">
        <f>AK156</f>
        <v>0.8</v>
      </c>
      <c r="AP156" s="189" t="str">
        <f>AL156&amp;AN156</f>
        <v>BajaMayor</v>
      </c>
      <c r="AQ156" s="183" t="str">
        <f>IF(AP156="Muy AltaLeve","Alto",IF(AP156="AltaLeve","Moderado",IF(AP156="MediaLeve","Moderado",IF(AP156="BajaLeve","Bajo",IF(AP156="Muy BajaLeve","Bajo",IF(AP156="Muy AltaMenor","Alto",IF(AP156="AltaMenor","Moderado",IF(AP156="MediaMenor","Moderado",IF(AP156="BajaMenor","Moderado",IF(AP156="Muy BajaMenor","Bajo",IF(AP156="Muy AltaModerado","Alto",IF(AP156="AltaModerado","Alto",IF(AP156="MediaModerado","Moderado",IF(AP156="BajaModerado","Moderado",IF(AP156="Muy BajaModerado","Moderado",IF(AP156="Muy AltaMayor","Alto",IF(AP156="AltaMayor","Alto",IF(AP156="MediaMayor","Alto",IF(AP156="BajaMayor","Alto",IF(AP156="Muy BajaMayor","Alto",IF(AP156="Muy AltaCatastrófico","Extremo",IF(AP156="AltaCatastrófico","Extremo",IF(AP156="MediaCatastrófico","Extremo",IF(AP156="BajaCatastrófico","Extremo",IF(AP156="Muy BajaCatastrófico","Extremo")))))))))))))))))))))))))</f>
        <v>Alto</v>
      </c>
      <c r="AR156" s="163" t="s">
        <v>59</v>
      </c>
      <c r="AS156" s="90" t="s">
        <v>694</v>
      </c>
      <c r="AT156" s="110" t="s">
        <v>760</v>
      </c>
      <c r="AU156" s="77" t="s">
        <v>808</v>
      </c>
      <c r="AV156" s="110" t="s">
        <v>829</v>
      </c>
      <c r="AW156" s="80"/>
      <c r="AX156" s="78">
        <v>46023</v>
      </c>
      <c r="AY156" s="78">
        <v>46387</v>
      </c>
      <c r="AZ156" s="79" t="s">
        <v>289</v>
      </c>
      <c r="BA156" s="133"/>
      <c r="BB156" s="164"/>
    </row>
    <row r="157" spans="1:54" ht="42.75" x14ac:dyDescent="0.25">
      <c r="A157" s="223"/>
      <c r="B157" s="200"/>
      <c r="C157" s="293"/>
      <c r="D157" s="200"/>
      <c r="E157" s="200"/>
      <c r="F157" s="200"/>
      <c r="G157" s="200"/>
      <c r="H157" s="200"/>
      <c r="I157" s="313"/>
      <c r="J157" s="313"/>
      <c r="K157" s="200"/>
      <c r="L157" s="205"/>
      <c r="M157" s="206"/>
      <c r="N157" s="195"/>
      <c r="O157" s="182"/>
      <c r="P157" s="164"/>
      <c r="Q157" s="182"/>
      <c r="R157" s="182"/>
      <c r="S157" s="183"/>
      <c r="T157" s="66" t="s">
        <v>299</v>
      </c>
      <c r="U157" s="59" t="s">
        <v>598</v>
      </c>
      <c r="V157" s="67" t="s">
        <v>35</v>
      </c>
      <c r="W157" s="65" t="s">
        <v>53</v>
      </c>
      <c r="X157" s="65" t="s">
        <v>54</v>
      </c>
      <c r="Y157" s="63" t="str">
        <f t="shared" si="71"/>
        <v>PreventivoManual</v>
      </c>
      <c r="Z157" s="64">
        <f t="shared" si="72"/>
        <v>0.4</v>
      </c>
      <c r="AA157" s="65" t="s">
        <v>55</v>
      </c>
      <c r="AB157" s="65" t="s">
        <v>56</v>
      </c>
      <c r="AC157" s="65" t="s">
        <v>57</v>
      </c>
      <c r="AD157" s="184"/>
      <c r="AE157" s="65" t="s">
        <v>10</v>
      </c>
      <c r="AF157" s="64">
        <f>AF156-AI156</f>
        <v>0.36</v>
      </c>
      <c r="AG157" s="65" t="s">
        <v>60</v>
      </c>
      <c r="AH157" s="64">
        <f t="shared" si="73"/>
        <v>0.4</v>
      </c>
      <c r="AI157" s="64">
        <f t="shared" si="74"/>
        <v>0.14399999999999999</v>
      </c>
      <c r="AJ157" s="185"/>
      <c r="AK157" s="186"/>
      <c r="AL157" s="187"/>
      <c r="AM157" s="185"/>
      <c r="AN157" s="187"/>
      <c r="AO157" s="188"/>
      <c r="AP157" s="189"/>
      <c r="AQ157" s="190"/>
      <c r="AR157" s="163"/>
      <c r="AS157" s="90" t="s">
        <v>695</v>
      </c>
      <c r="AT157" s="110" t="s">
        <v>760</v>
      </c>
      <c r="AU157" s="77" t="s">
        <v>830</v>
      </c>
      <c r="AV157" s="110" t="s">
        <v>829</v>
      </c>
      <c r="AW157" s="80"/>
      <c r="AX157" s="78">
        <v>46023</v>
      </c>
      <c r="AY157" s="78">
        <v>46387</v>
      </c>
      <c r="AZ157" s="79" t="s">
        <v>289</v>
      </c>
      <c r="BA157" s="133"/>
      <c r="BB157" s="164"/>
    </row>
    <row r="158" spans="1:54" ht="57" x14ac:dyDescent="0.25">
      <c r="A158" s="223">
        <f t="shared" ref="A158" si="85">A156+1</f>
        <v>76</v>
      </c>
      <c r="B158" s="200" t="s">
        <v>75</v>
      </c>
      <c r="C158" s="293" t="s">
        <v>151</v>
      </c>
      <c r="D158" s="200" t="s">
        <v>77</v>
      </c>
      <c r="E158" s="200" t="s">
        <v>220</v>
      </c>
      <c r="F158" s="200" t="s">
        <v>120</v>
      </c>
      <c r="G158" s="200" t="s">
        <v>112</v>
      </c>
      <c r="H158" s="200" t="s">
        <v>262</v>
      </c>
      <c r="I158" s="313" t="s">
        <v>454</v>
      </c>
      <c r="J158" s="313" t="s">
        <v>455</v>
      </c>
      <c r="K158" s="200" t="s">
        <v>161</v>
      </c>
      <c r="L158" s="204" t="s">
        <v>268</v>
      </c>
      <c r="M158" s="206" t="s">
        <v>165</v>
      </c>
      <c r="N158" s="195" t="str">
        <f>IF(M158="Máximo_2_Veces_por_Año",$I$468,IF(M158="3_a_24_veces_por_año",$I$469,IF(M158="24_a_500_veces_por_año",$I$470,IF(M158="500_a_5000_veces_por_año",$I$471,IF(M158="mas_de_5000_Veces_por_año",$I$472)))))</f>
        <v>Baja</v>
      </c>
      <c r="O158" s="182">
        <f>IF(N158="Muy Baja",$J$468,IF(N158="Baja",$J$469,IF(N158="Media",$J$470,IF(N158="Alta",$J$471,IF(N158="Muy Alta",$J$472)))))</f>
        <v>0.4</v>
      </c>
      <c r="P158" s="164" t="s">
        <v>128</v>
      </c>
      <c r="Q158" s="182">
        <f>IF(P158="Leve",$I$476,IF(P158="Menor",$I$477,IF(P158="Moderado",$I$478,IF(P158="Mayor",$I$479,IF(P158="Catastrófico",$I$480)))))</f>
        <v>0.4</v>
      </c>
      <c r="R158" s="182" t="str">
        <f>N158&amp;P158</f>
        <v>BajaMenor</v>
      </c>
      <c r="S158" s="183" t="str">
        <f>IF(R158="Muy AltaLeve","Alto",IF(R158="AltaLeve","Moderado",IF(R158="MediaLeve","Moderado",IF(R158="BajaLeve","Bajo",IF(R158="Muy BajaLeve","Bajo",IF(R158="Muy AltaMenor","Alto",IF(R158="AltaMenor","Moderado",IF(R158="MediaMenor","Moderado",IF(R158="BajaMenor","Moderado",IF(R158="Muy BajaMenor","Bajo",IF(R158="Muy AltaModerado","Alto",IF(R158="AltaModerado","Alto",IF(R158="MediaModerado","Moderado",IF(R158="BajaModerado","Moderado",IF(R158="Muy BajaModerado","Moderado",IF(R158="Muy AltaMayor","Alto",IF(R158="AltaMayor","Alto",IF(R158="MediaMayor","Alto",IF(R158="BajaMayor","Alto",IF(R158="Muy BajaMayor","Alto",IF(R158="Muy AltaCatastrófico","Extremo",IF(R158="AltaCatastrófico","Extremo",IF(R158="MediaCatastrófico","Extremo",IF(R158="BajaCatastrófico","Extremo",IF(R158="Muy BajaCatastrófico","Extremo")))))))))))))))))))))))))</f>
        <v>Moderado</v>
      </c>
      <c r="T158" s="66" t="s">
        <v>298</v>
      </c>
      <c r="U158" s="59" t="s">
        <v>599</v>
      </c>
      <c r="V158" s="67" t="s">
        <v>35</v>
      </c>
      <c r="W158" s="65" t="s">
        <v>53</v>
      </c>
      <c r="X158" s="65" t="s">
        <v>54</v>
      </c>
      <c r="Y158" s="63" t="str">
        <f t="shared" si="71"/>
        <v>PreventivoManual</v>
      </c>
      <c r="Z158" s="64">
        <f t="shared" si="72"/>
        <v>0.4</v>
      </c>
      <c r="AA158" s="65" t="s">
        <v>55</v>
      </c>
      <c r="AB158" s="65" t="s">
        <v>56</v>
      </c>
      <c r="AC158" s="65" t="s">
        <v>57</v>
      </c>
      <c r="AD158" s="184" t="str">
        <f>J158</f>
        <v xml:space="preserve">Posibilidad que la ESE IMSALUD, no cuente con recursos líquidos para cumplir con sus obligaciones de pago tanto en el corto (riesgo inminente) como en el mediano y largo plazo (riesgo latente).
</v>
      </c>
      <c r="AE158" s="65" t="s">
        <v>10</v>
      </c>
      <c r="AF158" s="64">
        <f>O158</f>
        <v>0.4</v>
      </c>
      <c r="AG158" s="65" t="s">
        <v>52</v>
      </c>
      <c r="AH158" s="64">
        <f t="shared" si="73"/>
        <v>0.4</v>
      </c>
      <c r="AI158" s="64">
        <f t="shared" si="74"/>
        <v>0.16000000000000003</v>
      </c>
      <c r="AJ158" s="185">
        <f>AF159-AI159</f>
        <v>0.14399999999999999</v>
      </c>
      <c r="AK158" s="186">
        <f>Q158</f>
        <v>0.4</v>
      </c>
      <c r="AL158" s="187" t="str">
        <f>IF(AJ158&lt;=0.2,"Muy Baja",IF((AJ158&gt;0.2)*AND(AJ158&lt;=0.4),"Baja",IF((AJ158&gt;0.4)*AND(AJ158&lt;=0.6),"Media",IF((AJ158&gt;0.6)*AND(AJ158&lt;=0.8),"Alta",IF((AJ158&gt;0.8)*AND(AJ158&lt;=1),"Muy Alta",0)))))</f>
        <v>Muy Baja</v>
      </c>
      <c r="AM158" s="185">
        <f>AJ158</f>
        <v>0.14399999999999999</v>
      </c>
      <c r="AN158" s="187" t="str">
        <f>IF(AK158&lt;=0.2,"Leve",IF((AK158&gt;0.2)*AND(AK158&lt;=0.4),"Menor",IF((AK158&gt;0.4)*AND(AK158&lt;=0.6),"Moderado",IF((AK158&gt;0.6)*AND(AK158&lt;=0.8),"Mayor",IF((AK158&gt;0.8)*AND(AK158&lt;=1),"Catastrófico",0)))))</f>
        <v>Menor</v>
      </c>
      <c r="AO158" s="188">
        <f>AK158</f>
        <v>0.4</v>
      </c>
      <c r="AP158" s="189" t="str">
        <f>AL158&amp;AN158</f>
        <v>Muy BajaMenor</v>
      </c>
      <c r="AQ158" s="183" t="str">
        <f>IF(AP158="Muy AltaLeve","Alto",IF(AP158="AltaLeve","Moderado",IF(AP158="MediaLeve","Moderado",IF(AP158="BajaLeve","Bajo",IF(AP158="Muy BajaLeve","Bajo",IF(AP158="Muy AltaMenor","Alto",IF(AP158="AltaMenor","Moderado",IF(AP158="MediaMenor","Moderado",IF(AP158="BajaMenor","Moderado",IF(AP158="Muy BajaMenor","Bajo",IF(AP158="Muy AltaModerado","Alto",IF(AP158="AltaModerado","Alto",IF(AP158="MediaModerado","Moderado",IF(AP158="BajaModerado","Moderado",IF(AP158="Muy BajaModerado","Moderado",IF(AP158="Muy AltaMayor","Alto",IF(AP158="AltaMayor","Alto",IF(AP158="MediaMayor","Alto",IF(AP158="BajaMayor","Alto",IF(AP158="Muy BajaMayor","Alto",IF(AP158="Muy AltaCatastrófico","Extremo",IF(AP158="AltaCatastrófico","Extremo",IF(AP158="MediaCatastrófico","Extremo",IF(AP158="BajaCatastrófico","Extremo",IF(AP158="Muy BajaCatastrófico","Extremo")))))))))))))))))))))))))</f>
        <v>Bajo</v>
      </c>
      <c r="AR158" s="163" t="s">
        <v>59</v>
      </c>
      <c r="AS158" s="165" t="s">
        <v>696</v>
      </c>
      <c r="AT158" s="175" t="s">
        <v>831</v>
      </c>
      <c r="AU158" s="175" t="s">
        <v>832</v>
      </c>
      <c r="AV158" s="175" t="s">
        <v>833</v>
      </c>
      <c r="AW158" s="80"/>
      <c r="AX158" s="172">
        <v>46023</v>
      </c>
      <c r="AY158" s="172">
        <v>46387</v>
      </c>
      <c r="AZ158" s="164" t="s">
        <v>289</v>
      </c>
      <c r="BA158" s="179"/>
      <c r="BB158" s="164"/>
    </row>
    <row r="159" spans="1:54" ht="42.75" x14ac:dyDescent="0.25">
      <c r="A159" s="223"/>
      <c r="B159" s="200"/>
      <c r="C159" s="293"/>
      <c r="D159" s="200"/>
      <c r="E159" s="200"/>
      <c r="F159" s="200"/>
      <c r="G159" s="200"/>
      <c r="H159" s="200"/>
      <c r="I159" s="313"/>
      <c r="J159" s="313"/>
      <c r="K159" s="200"/>
      <c r="L159" s="205"/>
      <c r="M159" s="206"/>
      <c r="N159" s="195"/>
      <c r="O159" s="182"/>
      <c r="P159" s="164"/>
      <c r="Q159" s="182"/>
      <c r="R159" s="182"/>
      <c r="S159" s="183"/>
      <c r="T159" s="66" t="s">
        <v>299</v>
      </c>
      <c r="U159" s="59" t="s">
        <v>600</v>
      </c>
      <c r="V159" s="67" t="s">
        <v>35</v>
      </c>
      <c r="W159" s="65" t="s">
        <v>53</v>
      </c>
      <c r="X159" s="65" t="s">
        <v>54</v>
      </c>
      <c r="Y159" s="63" t="str">
        <f t="shared" si="71"/>
        <v>PreventivoManual</v>
      </c>
      <c r="Z159" s="64">
        <f t="shared" si="72"/>
        <v>0.4</v>
      </c>
      <c r="AA159" s="65" t="s">
        <v>55</v>
      </c>
      <c r="AB159" s="65" t="s">
        <v>56</v>
      </c>
      <c r="AC159" s="65" t="s">
        <v>57</v>
      </c>
      <c r="AD159" s="184"/>
      <c r="AE159" s="65" t="s">
        <v>10</v>
      </c>
      <c r="AF159" s="64">
        <f>AF158-AI158</f>
        <v>0.24</v>
      </c>
      <c r="AG159" s="65" t="s">
        <v>60</v>
      </c>
      <c r="AH159" s="64">
        <f t="shared" si="73"/>
        <v>0.4</v>
      </c>
      <c r="AI159" s="64">
        <f t="shared" si="74"/>
        <v>9.6000000000000002E-2</v>
      </c>
      <c r="AJ159" s="185"/>
      <c r="AK159" s="186"/>
      <c r="AL159" s="187"/>
      <c r="AM159" s="185"/>
      <c r="AN159" s="187"/>
      <c r="AO159" s="188"/>
      <c r="AP159" s="189"/>
      <c r="AQ159" s="190"/>
      <c r="AR159" s="163"/>
      <c r="AS159" s="165"/>
      <c r="AT159" s="175"/>
      <c r="AU159" s="175"/>
      <c r="AV159" s="175"/>
      <c r="AW159" s="80"/>
      <c r="AX159" s="172"/>
      <c r="AY159" s="172"/>
      <c r="AZ159" s="164"/>
      <c r="BA159" s="179"/>
      <c r="BB159" s="164"/>
    </row>
    <row r="160" spans="1:54" ht="42.75" x14ac:dyDescent="0.25">
      <c r="A160" s="223">
        <f t="shared" ref="A160" si="86">A158+1</f>
        <v>77</v>
      </c>
      <c r="B160" s="200" t="s">
        <v>75</v>
      </c>
      <c r="C160" s="293" t="s">
        <v>151</v>
      </c>
      <c r="D160" s="200" t="s">
        <v>77</v>
      </c>
      <c r="E160" s="200" t="s">
        <v>95</v>
      </c>
      <c r="F160" s="200" t="s">
        <v>120</v>
      </c>
      <c r="G160" s="200" t="s">
        <v>112</v>
      </c>
      <c r="H160" s="200" t="s">
        <v>262</v>
      </c>
      <c r="I160" s="313" t="s">
        <v>456</v>
      </c>
      <c r="J160" s="313" t="s">
        <v>457</v>
      </c>
      <c r="K160" s="200" t="s">
        <v>161</v>
      </c>
      <c r="L160" s="204" t="s">
        <v>265</v>
      </c>
      <c r="M160" s="206" t="s">
        <v>165</v>
      </c>
      <c r="N160" s="195" t="str">
        <f>IF(M160="Máximo_2_Veces_por_Año",$I$468,IF(M160="3_a_24_veces_por_año",$I$469,IF(M160="24_a_500_veces_por_año",$I$470,IF(M160="500_a_5000_veces_por_año",$I$471,IF(M160="mas_de_5000_Veces_por_año",$I$472)))))</f>
        <v>Baja</v>
      </c>
      <c r="O160" s="182">
        <f>IF(N160="Muy Baja",$J$468,IF(N160="Baja",$J$469,IF(N160="Media",$J$470,IF(N160="Alta",$J$471,IF(N160="Muy Alta",$J$472)))))</f>
        <v>0.4</v>
      </c>
      <c r="P160" s="164" t="s">
        <v>128</v>
      </c>
      <c r="Q160" s="182">
        <f>IF(P160="Leve",$I$476,IF(P160="Menor",$I$477,IF(P160="Moderado",$I$478,IF(P160="Mayor",$I$479,IF(P160="Catastrófico",$I$480)))))</f>
        <v>0.4</v>
      </c>
      <c r="R160" s="182" t="str">
        <f>N160&amp;P160</f>
        <v>BajaMenor</v>
      </c>
      <c r="S160" s="183" t="str">
        <f>IF(R160="Muy AltaLeve","Alto",IF(R160="AltaLeve","Moderado",IF(R160="MediaLeve","Moderado",IF(R160="BajaLeve","Bajo",IF(R160="Muy BajaLeve","Bajo",IF(R160="Muy AltaMenor","Alto",IF(R160="AltaMenor","Moderado",IF(R160="MediaMenor","Moderado",IF(R160="BajaMenor","Moderado",IF(R160="Muy BajaMenor","Bajo",IF(R160="Muy AltaModerado","Alto",IF(R160="AltaModerado","Alto",IF(R160="MediaModerado","Moderado",IF(R160="BajaModerado","Moderado",IF(R160="Muy BajaModerado","Moderado",IF(R160="Muy AltaMayor","Alto",IF(R160="AltaMayor","Alto",IF(R160="MediaMayor","Alto",IF(R160="BajaMayor","Alto",IF(R160="Muy BajaMayor","Alto",IF(R160="Muy AltaCatastrófico","Extremo",IF(R160="AltaCatastrófico","Extremo",IF(R160="MediaCatastrófico","Extremo",IF(R160="BajaCatastrófico","Extremo",IF(R160="Muy BajaCatastrófico","Extremo")))))))))))))))))))))))))</f>
        <v>Moderado</v>
      </c>
      <c r="T160" s="66" t="s">
        <v>298</v>
      </c>
      <c r="U160" s="59" t="s">
        <v>601</v>
      </c>
      <c r="V160" s="67" t="s">
        <v>35</v>
      </c>
      <c r="W160" s="65" t="s">
        <v>53</v>
      </c>
      <c r="X160" s="65" t="s">
        <v>54</v>
      </c>
      <c r="Y160" s="63" t="str">
        <f t="shared" si="71"/>
        <v>PreventivoManual</v>
      </c>
      <c r="Z160" s="64">
        <f t="shared" si="72"/>
        <v>0.4</v>
      </c>
      <c r="AA160" s="65" t="s">
        <v>55</v>
      </c>
      <c r="AB160" s="65" t="s">
        <v>56</v>
      </c>
      <c r="AC160" s="65" t="s">
        <v>57</v>
      </c>
      <c r="AD160" s="184" t="str">
        <f>J160</f>
        <v>Posibilidad que el software de presupuesto no satisfagan los actuales requerimientos de la dependencia en cuanto a generación de informes.</v>
      </c>
      <c r="AE160" s="65" t="s">
        <v>10</v>
      </c>
      <c r="AF160" s="64">
        <f>O160</f>
        <v>0.4</v>
      </c>
      <c r="AG160" s="65" t="s">
        <v>52</v>
      </c>
      <c r="AH160" s="64">
        <f t="shared" si="73"/>
        <v>0.4</v>
      </c>
      <c r="AI160" s="64">
        <f t="shared" si="74"/>
        <v>0.16000000000000003</v>
      </c>
      <c r="AJ160" s="185">
        <f>AF161-AI161</f>
        <v>0.14399999999999999</v>
      </c>
      <c r="AK160" s="186">
        <f>Q160</f>
        <v>0.4</v>
      </c>
      <c r="AL160" s="187" t="str">
        <f>IF(AJ160&lt;=0.2,"Muy Baja",IF((AJ160&gt;0.2)*AND(AJ160&lt;=0.4),"Baja",IF((AJ160&gt;0.4)*AND(AJ160&lt;=0.6),"Media",IF((AJ160&gt;0.6)*AND(AJ160&lt;=0.8),"Alta",IF((AJ160&gt;0.8)*AND(AJ160&lt;=1),"Muy Alta",0)))))</f>
        <v>Muy Baja</v>
      </c>
      <c r="AM160" s="185">
        <f>AJ160</f>
        <v>0.14399999999999999</v>
      </c>
      <c r="AN160" s="187" t="str">
        <f>IF(AK160&lt;=0.2,"Leve",IF((AK160&gt;0.2)*AND(AK160&lt;=0.4),"Menor",IF((AK160&gt;0.4)*AND(AK160&lt;=0.6),"Moderado",IF((AK160&gt;0.6)*AND(AK160&lt;=0.8),"Mayor",IF((AK160&gt;0.8)*AND(AK160&lt;=1),"Catastrófico",0)))))</f>
        <v>Menor</v>
      </c>
      <c r="AO160" s="188">
        <f>AK160</f>
        <v>0.4</v>
      </c>
      <c r="AP160" s="189" t="str">
        <f>AL160&amp;AN160</f>
        <v>Muy BajaMenor</v>
      </c>
      <c r="AQ160" s="183" t="str">
        <f>IF(AP160="Muy AltaLeve","Alto",IF(AP160="AltaLeve","Moderado",IF(AP160="MediaLeve","Moderado",IF(AP160="BajaLeve","Bajo",IF(AP160="Muy BajaLeve","Bajo",IF(AP160="Muy AltaMenor","Alto",IF(AP160="AltaMenor","Moderado",IF(AP160="MediaMenor","Moderado",IF(AP160="BajaMenor","Moderado",IF(AP160="Muy BajaMenor","Bajo",IF(AP160="Muy AltaModerado","Alto",IF(AP160="AltaModerado","Alto",IF(AP160="MediaModerado","Moderado",IF(AP160="BajaModerado","Moderado",IF(AP160="Muy BajaModerado","Moderado",IF(AP160="Muy AltaMayor","Alto",IF(AP160="AltaMayor","Alto",IF(AP160="MediaMayor","Alto",IF(AP160="BajaMayor","Alto",IF(AP160="Muy BajaMayor","Alto",IF(AP160="Muy AltaCatastrófico","Extremo",IF(AP160="AltaCatastrófico","Extremo",IF(AP160="MediaCatastrófico","Extremo",IF(AP160="BajaCatastrófico","Extremo",IF(AP160="Muy BajaCatastrófico","Extremo")))))))))))))))))))))))))</f>
        <v>Bajo</v>
      </c>
      <c r="AR160" s="163" t="s">
        <v>59</v>
      </c>
      <c r="AS160" s="165" t="s">
        <v>697</v>
      </c>
      <c r="AT160" s="175" t="s">
        <v>834</v>
      </c>
      <c r="AU160" s="175" t="s">
        <v>835</v>
      </c>
      <c r="AV160" s="175" t="s">
        <v>833</v>
      </c>
      <c r="AW160" s="80"/>
      <c r="AX160" s="172">
        <v>46023</v>
      </c>
      <c r="AY160" s="172">
        <v>46387</v>
      </c>
      <c r="AZ160" s="164" t="s">
        <v>289</v>
      </c>
      <c r="BA160" s="179"/>
      <c r="BB160" s="164"/>
    </row>
    <row r="161" spans="1:54" ht="42.75" x14ac:dyDescent="0.25">
      <c r="A161" s="223"/>
      <c r="B161" s="200"/>
      <c r="C161" s="293"/>
      <c r="D161" s="200"/>
      <c r="E161" s="200"/>
      <c r="F161" s="200"/>
      <c r="G161" s="200"/>
      <c r="H161" s="200"/>
      <c r="I161" s="313"/>
      <c r="J161" s="313"/>
      <c r="K161" s="200"/>
      <c r="L161" s="205"/>
      <c r="M161" s="206"/>
      <c r="N161" s="195"/>
      <c r="O161" s="182"/>
      <c r="P161" s="164"/>
      <c r="Q161" s="182"/>
      <c r="R161" s="182"/>
      <c r="S161" s="183"/>
      <c r="T161" s="66" t="s">
        <v>299</v>
      </c>
      <c r="U161" s="59" t="s">
        <v>602</v>
      </c>
      <c r="V161" s="67" t="s">
        <v>35</v>
      </c>
      <c r="W161" s="65" t="s">
        <v>53</v>
      </c>
      <c r="X161" s="65" t="s">
        <v>54</v>
      </c>
      <c r="Y161" s="63" t="str">
        <f t="shared" si="71"/>
        <v>PreventivoManual</v>
      </c>
      <c r="Z161" s="64">
        <f t="shared" si="72"/>
        <v>0.4</v>
      </c>
      <c r="AA161" s="65" t="s">
        <v>55</v>
      </c>
      <c r="AB161" s="65" t="s">
        <v>56</v>
      </c>
      <c r="AC161" s="65" t="s">
        <v>57</v>
      </c>
      <c r="AD161" s="184"/>
      <c r="AE161" s="65" t="s">
        <v>10</v>
      </c>
      <c r="AF161" s="64">
        <f>AF160-AI160</f>
        <v>0.24</v>
      </c>
      <c r="AG161" s="65" t="s">
        <v>60</v>
      </c>
      <c r="AH161" s="64">
        <f t="shared" si="73"/>
        <v>0.4</v>
      </c>
      <c r="AI161" s="64">
        <f t="shared" si="74"/>
        <v>9.6000000000000002E-2</v>
      </c>
      <c r="AJ161" s="185"/>
      <c r="AK161" s="186"/>
      <c r="AL161" s="187"/>
      <c r="AM161" s="185"/>
      <c r="AN161" s="187"/>
      <c r="AO161" s="188"/>
      <c r="AP161" s="189"/>
      <c r="AQ161" s="190"/>
      <c r="AR161" s="163"/>
      <c r="AS161" s="165"/>
      <c r="AT161" s="175"/>
      <c r="AU161" s="175"/>
      <c r="AV161" s="175"/>
      <c r="AW161" s="80"/>
      <c r="AX161" s="172"/>
      <c r="AY161" s="172"/>
      <c r="AZ161" s="164"/>
      <c r="BA161" s="179"/>
      <c r="BB161" s="164"/>
    </row>
    <row r="162" spans="1:54" ht="42.75" x14ac:dyDescent="0.25">
      <c r="A162" s="223">
        <f t="shared" ref="A162" si="87">A160+1</f>
        <v>78</v>
      </c>
      <c r="B162" s="200" t="s">
        <v>75</v>
      </c>
      <c r="C162" s="293" t="s">
        <v>151</v>
      </c>
      <c r="D162" s="200" t="s">
        <v>78</v>
      </c>
      <c r="E162" s="200" t="s">
        <v>83</v>
      </c>
      <c r="F162" s="200" t="s">
        <v>120</v>
      </c>
      <c r="G162" s="200" t="s">
        <v>112</v>
      </c>
      <c r="H162" s="200" t="s">
        <v>262</v>
      </c>
      <c r="I162" s="313" t="s">
        <v>458</v>
      </c>
      <c r="J162" s="313" t="s">
        <v>459</v>
      </c>
      <c r="K162" s="200" t="s">
        <v>161</v>
      </c>
      <c r="L162" s="204" t="s">
        <v>265</v>
      </c>
      <c r="M162" s="206" t="s">
        <v>165</v>
      </c>
      <c r="N162" s="195" t="str">
        <f>IF(M162="Máximo_2_Veces_por_Año",$I$468,IF(M162="3_a_24_veces_por_año",$I$469,IF(M162="24_a_500_veces_por_año",$I$470,IF(M162="500_a_5000_veces_por_año",$I$471,IF(M162="mas_de_5000_Veces_por_año",$I$472)))))</f>
        <v>Baja</v>
      </c>
      <c r="O162" s="182">
        <f>IF(N162="Muy Baja",$J$468,IF(N162="Baja",$J$469,IF(N162="Media",$J$470,IF(N162="Alta",$J$471,IF(N162="Muy Alta",$J$472)))))</f>
        <v>0.4</v>
      </c>
      <c r="P162" s="164" t="s">
        <v>62</v>
      </c>
      <c r="Q162" s="182">
        <f>IF(P162="Leve",$I$476,IF(P162="Menor",$I$477,IF(P162="Moderado",$I$478,IF(P162="Mayor",$I$479,IF(P162="Catastrófico",$I$480)))))</f>
        <v>0.8</v>
      </c>
      <c r="R162" s="182" t="str">
        <f>N162&amp;P162</f>
        <v>BajaMayor</v>
      </c>
      <c r="S162" s="183" t="str">
        <f>IF(R162="Muy AltaLeve","Alto",IF(R162="AltaLeve","Moderado",IF(R162="MediaLeve","Moderado",IF(R162="BajaLeve","Bajo",IF(R162="Muy BajaLeve","Bajo",IF(R162="Muy AltaMenor","Alto",IF(R162="AltaMenor","Moderado",IF(R162="MediaMenor","Moderado",IF(R162="BajaMenor","Moderado",IF(R162="Muy BajaMenor","Bajo",IF(R162="Muy AltaModerado","Alto",IF(R162="AltaModerado","Alto",IF(R162="MediaModerado","Moderado",IF(R162="BajaModerado","Moderado",IF(R162="Muy BajaModerado","Moderado",IF(R162="Muy AltaMayor","Alto",IF(R162="AltaMayor","Alto",IF(R162="MediaMayor","Alto",IF(R162="BajaMayor","Alto",IF(R162="Muy BajaMayor","Alto",IF(R162="Muy AltaCatastrófico","Extremo",IF(R162="AltaCatastrófico","Extremo",IF(R162="MediaCatastrófico","Extremo",IF(R162="BajaCatastrófico","Extremo",IF(R162="Muy BajaCatastrófico","Extremo")))))))))))))))))))))))))</f>
        <v>Alto</v>
      </c>
      <c r="T162" s="66" t="s">
        <v>298</v>
      </c>
      <c r="U162" s="59" t="s">
        <v>603</v>
      </c>
      <c r="V162" s="67" t="s">
        <v>35</v>
      </c>
      <c r="W162" s="65" t="s">
        <v>53</v>
      </c>
      <c r="X162" s="65" t="s">
        <v>54</v>
      </c>
      <c r="Y162" s="63" t="str">
        <f t="shared" si="71"/>
        <v>PreventivoManual</v>
      </c>
      <c r="Z162" s="64">
        <f t="shared" si="72"/>
        <v>0.4</v>
      </c>
      <c r="AA162" s="65" t="s">
        <v>55</v>
      </c>
      <c r="AB162" s="65" t="s">
        <v>56</v>
      </c>
      <c r="AC162" s="65" t="s">
        <v>57</v>
      </c>
      <c r="AD162" s="184" t="str">
        <f>J162</f>
        <v>Posibilidad de emitir estados financieros erróneos con estándares distintos a los exigidos por los entes de control.</v>
      </c>
      <c r="AE162" s="65" t="s">
        <v>10</v>
      </c>
      <c r="AF162" s="64">
        <f>O162</f>
        <v>0.4</v>
      </c>
      <c r="AG162" s="65" t="s">
        <v>52</v>
      </c>
      <c r="AH162" s="64">
        <f t="shared" si="73"/>
        <v>0.4</v>
      </c>
      <c r="AI162" s="64">
        <f t="shared" si="74"/>
        <v>0.16000000000000003</v>
      </c>
      <c r="AJ162" s="185">
        <f>AF163-AI163</f>
        <v>0.14399999999999999</v>
      </c>
      <c r="AK162" s="186">
        <f>Q162</f>
        <v>0.8</v>
      </c>
      <c r="AL162" s="187" t="str">
        <f>IF(AJ162&lt;=0.2,"Muy Baja",IF((AJ162&gt;0.2)*AND(AJ162&lt;=0.4),"Baja",IF((AJ162&gt;0.4)*AND(AJ162&lt;=0.6),"Media",IF((AJ162&gt;0.6)*AND(AJ162&lt;=0.8),"Alta",IF((AJ162&gt;0.8)*AND(AJ162&lt;=1),"Muy Alta",0)))))</f>
        <v>Muy Baja</v>
      </c>
      <c r="AM162" s="185">
        <f>AJ162</f>
        <v>0.14399999999999999</v>
      </c>
      <c r="AN162" s="187" t="str">
        <f>IF(AK162&lt;=0.2,"Leve",IF((AK162&gt;0.2)*AND(AK162&lt;=0.4),"Menor",IF((AK162&gt;0.4)*AND(AK162&lt;=0.6),"Moderado",IF((AK162&gt;0.6)*AND(AK162&lt;=0.8),"Mayor",IF((AK162&gt;0.8)*AND(AK162&lt;=1),"Catastrófico",0)))))</f>
        <v>Mayor</v>
      </c>
      <c r="AO162" s="188">
        <f>AK162</f>
        <v>0.8</v>
      </c>
      <c r="AP162" s="189" t="str">
        <f>AL162&amp;AN162</f>
        <v>Muy BajaMayor</v>
      </c>
      <c r="AQ162" s="183" t="str">
        <f>IF(AP162="Muy AltaLeve","Alto",IF(AP162="AltaLeve","Moderado",IF(AP162="MediaLeve","Moderado",IF(AP162="BajaLeve","Bajo",IF(AP162="Muy BajaLeve","Bajo",IF(AP162="Muy AltaMenor","Alto",IF(AP162="AltaMenor","Moderado",IF(AP162="MediaMenor","Moderado",IF(AP162="BajaMenor","Moderado",IF(AP162="Muy BajaMenor","Bajo",IF(AP162="Muy AltaModerado","Alto",IF(AP162="AltaModerado","Alto",IF(AP162="MediaModerado","Moderado",IF(AP162="BajaModerado","Moderado",IF(AP162="Muy BajaModerado","Moderado",IF(AP162="Muy AltaMayor","Alto",IF(AP162="AltaMayor","Alto",IF(AP162="MediaMayor","Alto",IF(AP162="BajaMayor","Alto",IF(AP162="Muy BajaMayor","Alto",IF(AP162="Muy AltaCatastrófico","Extremo",IF(AP162="AltaCatastrófico","Extremo",IF(AP162="MediaCatastrófico","Extremo",IF(AP162="BajaCatastrófico","Extremo",IF(AP162="Muy BajaCatastrófico","Extremo")))))))))))))))))))))))))</f>
        <v>Alto</v>
      </c>
      <c r="AR162" s="163" t="s">
        <v>59</v>
      </c>
      <c r="AS162" s="165" t="s">
        <v>698</v>
      </c>
      <c r="AT162" s="175" t="s">
        <v>836</v>
      </c>
      <c r="AU162" s="175" t="s">
        <v>837</v>
      </c>
      <c r="AV162" s="175" t="s">
        <v>838</v>
      </c>
      <c r="AW162" s="80"/>
      <c r="AX162" s="172">
        <v>46023</v>
      </c>
      <c r="AY162" s="172">
        <v>46387</v>
      </c>
      <c r="AZ162" s="164" t="s">
        <v>289</v>
      </c>
      <c r="BA162" s="179"/>
      <c r="BB162" s="164"/>
    </row>
    <row r="163" spans="1:54" ht="42.75" x14ac:dyDescent="0.25">
      <c r="A163" s="223"/>
      <c r="B163" s="200"/>
      <c r="C163" s="293"/>
      <c r="D163" s="200"/>
      <c r="E163" s="200"/>
      <c r="F163" s="200"/>
      <c r="G163" s="200"/>
      <c r="H163" s="200"/>
      <c r="I163" s="313"/>
      <c r="J163" s="313"/>
      <c r="K163" s="200"/>
      <c r="L163" s="205"/>
      <c r="M163" s="206"/>
      <c r="N163" s="195"/>
      <c r="O163" s="182"/>
      <c r="P163" s="164"/>
      <c r="Q163" s="182"/>
      <c r="R163" s="182"/>
      <c r="S163" s="183"/>
      <c r="T163" s="66" t="s">
        <v>300</v>
      </c>
      <c r="U163" s="59" t="s">
        <v>604</v>
      </c>
      <c r="V163" s="67" t="s">
        <v>35</v>
      </c>
      <c r="W163" s="65" t="s">
        <v>53</v>
      </c>
      <c r="X163" s="65" t="s">
        <v>54</v>
      </c>
      <c r="Y163" s="63" t="str">
        <f t="shared" si="71"/>
        <v>PreventivoManual</v>
      </c>
      <c r="Z163" s="64">
        <f t="shared" si="72"/>
        <v>0.4</v>
      </c>
      <c r="AA163" s="65" t="s">
        <v>55</v>
      </c>
      <c r="AB163" s="65" t="s">
        <v>56</v>
      </c>
      <c r="AC163" s="65" t="s">
        <v>57</v>
      </c>
      <c r="AD163" s="184"/>
      <c r="AE163" s="65" t="s">
        <v>10</v>
      </c>
      <c r="AF163" s="64">
        <f>AF162-AI162</f>
        <v>0.24</v>
      </c>
      <c r="AG163" s="65" t="s">
        <v>60</v>
      </c>
      <c r="AH163" s="64">
        <f t="shared" si="73"/>
        <v>0.4</v>
      </c>
      <c r="AI163" s="64">
        <f t="shared" si="74"/>
        <v>9.6000000000000002E-2</v>
      </c>
      <c r="AJ163" s="185"/>
      <c r="AK163" s="186"/>
      <c r="AL163" s="187"/>
      <c r="AM163" s="185"/>
      <c r="AN163" s="187"/>
      <c r="AO163" s="188"/>
      <c r="AP163" s="189"/>
      <c r="AQ163" s="190"/>
      <c r="AR163" s="163"/>
      <c r="AS163" s="165"/>
      <c r="AT163" s="175"/>
      <c r="AU163" s="175"/>
      <c r="AV163" s="175"/>
      <c r="AW163" s="80"/>
      <c r="AX163" s="172"/>
      <c r="AY163" s="172"/>
      <c r="AZ163" s="164"/>
      <c r="BA163" s="179"/>
      <c r="BB163" s="164"/>
    </row>
    <row r="164" spans="1:54" ht="42.75" x14ac:dyDescent="0.25">
      <c r="A164" s="223">
        <f t="shared" ref="A164" si="88">A162+1</f>
        <v>79</v>
      </c>
      <c r="B164" s="200" t="s">
        <v>75</v>
      </c>
      <c r="C164" s="293" t="s">
        <v>151</v>
      </c>
      <c r="D164" s="200" t="s">
        <v>78</v>
      </c>
      <c r="E164" s="200" t="s">
        <v>149</v>
      </c>
      <c r="F164" s="200" t="s">
        <v>120</v>
      </c>
      <c r="G164" s="200" t="s">
        <v>112</v>
      </c>
      <c r="H164" s="200" t="s">
        <v>262</v>
      </c>
      <c r="I164" s="313" t="s">
        <v>460</v>
      </c>
      <c r="J164" s="313" t="s">
        <v>461</v>
      </c>
      <c r="K164" s="200" t="s">
        <v>161</v>
      </c>
      <c r="L164" s="204" t="s">
        <v>265</v>
      </c>
      <c r="M164" s="206" t="s">
        <v>171</v>
      </c>
      <c r="N164" s="195" t="str">
        <f>IF(M164="Máximo_2_Veces_por_Año",$I$468,IF(M164="3_a_24_veces_por_año",$I$469,IF(M164="24_a_500_veces_por_año",$I$470,IF(M164="500_a_5000_veces_por_año",$I$471,IF(M164="mas_de_5000_Veces_por_año",$I$472)))))</f>
        <v>Media</v>
      </c>
      <c r="O164" s="182">
        <f>IF(N164="Muy Baja",$J$468,IF(N164="Baja",$J$469,IF(N164="Media",$J$470,IF(N164="Alta",$J$471,IF(N164="Muy Alta",$J$472)))))</f>
        <v>0.6</v>
      </c>
      <c r="P164" s="164" t="s">
        <v>62</v>
      </c>
      <c r="Q164" s="182">
        <f>IF(P164="Leve",$I$476,IF(P164="Menor",$I$477,IF(P164="Moderado",$I$478,IF(P164="Mayor",$I$479,IF(P164="Catastrófico",$I$480)))))</f>
        <v>0.8</v>
      </c>
      <c r="R164" s="182" t="str">
        <f>N164&amp;P164</f>
        <v>MediaMayor</v>
      </c>
      <c r="S164" s="183" t="str">
        <f>IF(R164="Muy AltaLeve","Alto",IF(R164="AltaLeve","Moderado",IF(R164="MediaLeve","Moderado",IF(R164="BajaLeve","Bajo",IF(R164="Muy BajaLeve","Bajo",IF(R164="Muy AltaMenor","Alto",IF(R164="AltaMenor","Moderado",IF(R164="MediaMenor","Moderado",IF(R164="BajaMenor","Moderado",IF(R164="Muy BajaMenor","Bajo",IF(R164="Muy AltaModerado","Alto",IF(R164="AltaModerado","Alto",IF(R164="MediaModerado","Moderado",IF(R164="BajaModerado","Moderado",IF(R164="Muy BajaModerado","Moderado",IF(R164="Muy AltaMayor","Alto",IF(R164="AltaMayor","Alto",IF(R164="MediaMayor","Alto",IF(R164="BajaMayor","Alto",IF(R164="Muy BajaMayor","Alto",IF(R164="Muy AltaCatastrófico","Extremo",IF(R164="AltaCatastrófico","Extremo",IF(R164="MediaCatastrófico","Extremo",IF(R164="BajaCatastrófico","Extremo",IF(R164="Muy BajaCatastrófico","Extremo")))))))))))))))))))))))))</f>
        <v>Alto</v>
      </c>
      <c r="T164" s="66" t="s">
        <v>298</v>
      </c>
      <c r="U164" s="59" t="s">
        <v>605</v>
      </c>
      <c r="V164" s="67" t="s">
        <v>35</v>
      </c>
      <c r="W164" s="65" t="s">
        <v>53</v>
      </c>
      <c r="X164" s="65" t="s">
        <v>54</v>
      </c>
      <c r="Y164" s="63" t="str">
        <f t="shared" si="71"/>
        <v>PreventivoManual</v>
      </c>
      <c r="Z164" s="64">
        <f t="shared" si="72"/>
        <v>0.4</v>
      </c>
      <c r="AA164" s="65" t="s">
        <v>55</v>
      </c>
      <c r="AB164" s="65" t="s">
        <v>56</v>
      </c>
      <c r="AC164" s="65" t="s">
        <v>57</v>
      </c>
      <c r="AD164" s="184" t="str">
        <f>J164</f>
        <v>Realizar registros contables sin los respectivos soportes y documentación correspondiente.</v>
      </c>
      <c r="AE164" s="65" t="s">
        <v>10</v>
      </c>
      <c r="AF164" s="64">
        <f>O164</f>
        <v>0.6</v>
      </c>
      <c r="AG164" s="65" t="s">
        <v>52</v>
      </c>
      <c r="AH164" s="64">
        <f t="shared" si="73"/>
        <v>0.4</v>
      </c>
      <c r="AI164" s="64">
        <f t="shared" si="74"/>
        <v>0.24</v>
      </c>
      <c r="AJ164" s="185">
        <f>AF165-AI165</f>
        <v>0.216</v>
      </c>
      <c r="AK164" s="186">
        <f>Q164</f>
        <v>0.8</v>
      </c>
      <c r="AL164" s="187" t="str">
        <f>IF(AJ164&lt;=0.2,"Muy Baja",IF((AJ164&gt;0.2)*AND(AJ164&lt;=0.4),"Baja",IF((AJ164&gt;0.4)*AND(AJ164&lt;=0.6),"Media",IF((AJ164&gt;0.6)*AND(AJ164&lt;=0.8),"Alta",IF((AJ164&gt;0.8)*AND(AJ164&lt;=1),"Muy Alta",0)))))</f>
        <v>Baja</v>
      </c>
      <c r="AM164" s="185">
        <f>AJ164</f>
        <v>0.216</v>
      </c>
      <c r="AN164" s="187" t="str">
        <f>IF(AK164&lt;=0.2,"Leve",IF((AK164&gt;0.2)*AND(AK164&lt;=0.4),"Menor",IF((AK164&gt;0.4)*AND(AK164&lt;=0.6),"Moderado",IF((AK164&gt;0.6)*AND(AK164&lt;=0.8),"Mayor",IF((AK164&gt;0.8)*AND(AK164&lt;=1),"Catastrófico",0)))))</f>
        <v>Mayor</v>
      </c>
      <c r="AO164" s="188">
        <f>AK164</f>
        <v>0.8</v>
      </c>
      <c r="AP164" s="189" t="str">
        <f>AL164&amp;AN164</f>
        <v>BajaMayor</v>
      </c>
      <c r="AQ164" s="183" t="str">
        <f>IF(AP164="Muy AltaLeve","Alto",IF(AP164="AltaLeve","Moderado",IF(AP164="MediaLeve","Moderado",IF(AP164="BajaLeve","Bajo",IF(AP164="Muy BajaLeve","Bajo",IF(AP164="Muy AltaMenor","Alto",IF(AP164="AltaMenor","Moderado",IF(AP164="MediaMenor","Moderado",IF(AP164="BajaMenor","Moderado",IF(AP164="Muy BajaMenor","Bajo",IF(AP164="Muy AltaModerado","Alto",IF(AP164="AltaModerado","Alto",IF(AP164="MediaModerado","Moderado",IF(AP164="BajaModerado","Moderado",IF(AP164="Muy BajaModerado","Moderado",IF(AP164="Muy AltaMayor","Alto",IF(AP164="AltaMayor","Alto",IF(AP164="MediaMayor","Alto",IF(AP164="BajaMayor","Alto",IF(AP164="Muy BajaMayor","Alto",IF(AP164="Muy AltaCatastrófico","Extremo",IF(AP164="AltaCatastrófico","Extremo",IF(AP164="MediaCatastrófico","Extremo",IF(AP164="BajaCatastrófico","Extremo",IF(AP164="Muy BajaCatastrófico","Extremo")))))))))))))))))))))))))</f>
        <v>Alto</v>
      </c>
      <c r="AR164" s="163" t="s">
        <v>59</v>
      </c>
      <c r="AS164" s="165" t="s">
        <v>699</v>
      </c>
      <c r="AT164" s="175" t="s">
        <v>839</v>
      </c>
      <c r="AU164" s="175" t="s">
        <v>840</v>
      </c>
      <c r="AV164" s="175" t="s">
        <v>838</v>
      </c>
      <c r="AW164" s="80"/>
      <c r="AX164" s="172">
        <v>46023</v>
      </c>
      <c r="AY164" s="172">
        <v>46387</v>
      </c>
      <c r="AZ164" s="164" t="s">
        <v>287</v>
      </c>
      <c r="BA164" s="179"/>
      <c r="BB164" s="164"/>
    </row>
    <row r="165" spans="1:54" ht="42.75" x14ac:dyDescent="0.25">
      <c r="A165" s="223"/>
      <c r="B165" s="200"/>
      <c r="C165" s="293"/>
      <c r="D165" s="200"/>
      <c r="E165" s="200"/>
      <c r="F165" s="200"/>
      <c r="G165" s="200"/>
      <c r="H165" s="200"/>
      <c r="I165" s="313"/>
      <c r="J165" s="313"/>
      <c r="K165" s="200"/>
      <c r="L165" s="205"/>
      <c r="M165" s="206"/>
      <c r="N165" s="195"/>
      <c r="O165" s="182"/>
      <c r="P165" s="164"/>
      <c r="Q165" s="182"/>
      <c r="R165" s="182"/>
      <c r="S165" s="183"/>
      <c r="T165" s="66" t="s">
        <v>300</v>
      </c>
      <c r="U165" s="59" t="s">
        <v>606</v>
      </c>
      <c r="V165" s="67" t="s">
        <v>35</v>
      </c>
      <c r="W165" s="65" t="s">
        <v>53</v>
      </c>
      <c r="X165" s="65" t="s">
        <v>54</v>
      </c>
      <c r="Y165" s="63" t="str">
        <f t="shared" si="71"/>
        <v>PreventivoManual</v>
      </c>
      <c r="Z165" s="64">
        <f t="shared" si="72"/>
        <v>0.4</v>
      </c>
      <c r="AA165" s="65" t="s">
        <v>55</v>
      </c>
      <c r="AB165" s="65" t="s">
        <v>56</v>
      </c>
      <c r="AC165" s="65" t="s">
        <v>57</v>
      </c>
      <c r="AD165" s="184"/>
      <c r="AE165" s="65" t="s">
        <v>10</v>
      </c>
      <c r="AF165" s="64">
        <f>AF164-AI164</f>
        <v>0.36</v>
      </c>
      <c r="AG165" s="65" t="s">
        <v>60</v>
      </c>
      <c r="AH165" s="64">
        <f t="shared" si="73"/>
        <v>0.4</v>
      </c>
      <c r="AI165" s="64">
        <f t="shared" si="74"/>
        <v>0.14399999999999999</v>
      </c>
      <c r="AJ165" s="185"/>
      <c r="AK165" s="186"/>
      <c r="AL165" s="187"/>
      <c r="AM165" s="185"/>
      <c r="AN165" s="187"/>
      <c r="AO165" s="188"/>
      <c r="AP165" s="189"/>
      <c r="AQ165" s="190"/>
      <c r="AR165" s="163"/>
      <c r="AS165" s="165"/>
      <c r="AT165" s="175"/>
      <c r="AU165" s="175"/>
      <c r="AV165" s="175"/>
      <c r="AW165" s="80"/>
      <c r="AX165" s="172"/>
      <c r="AY165" s="172"/>
      <c r="AZ165" s="164"/>
      <c r="BA165" s="179"/>
      <c r="BB165" s="164"/>
    </row>
    <row r="166" spans="1:54" ht="42.75" x14ac:dyDescent="0.25">
      <c r="A166" s="223">
        <f t="shared" ref="A166" si="89">A164+1</f>
        <v>80</v>
      </c>
      <c r="B166" s="200" t="s">
        <v>75</v>
      </c>
      <c r="C166" s="293" t="s">
        <v>151</v>
      </c>
      <c r="D166" s="200" t="s">
        <v>80</v>
      </c>
      <c r="E166" s="200" t="s">
        <v>149</v>
      </c>
      <c r="F166" s="200" t="s">
        <v>120</v>
      </c>
      <c r="G166" s="200" t="s">
        <v>112</v>
      </c>
      <c r="H166" s="200" t="s">
        <v>262</v>
      </c>
      <c r="I166" s="313" t="s">
        <v>462</v>
      </c>
      <c r="J166" s="313" t="s">
        <v>463</v>
      </c>
      <c r="K166" s="200" t="s">
        <v>172</v>
      </c>
      <c r="L166" s="204" t="s">
        <v>272</v>
      </c>
      <c r="M166" s="206" t="s">
        <v>180</v>
      </c>
      <c r="N166" s="195" t="str">
        <f>IF(M166="Máximo_2_Veces_por_Año",$I$468,IF(M166="3_a_24_veces_por_año",$I$469,IF(M166="24_a_500_veces_por_año",$I$470,IF(M166="500_a_5000_veces_por_año",$I$471,IF(M166="mas_de_5000_Veces_por_año",$I$472)))))</f>
        <v>Muy Alta</v>
      </c>
      <c r="O166" s="182">
        <f>IF(N166="Muy Baja",$J$468,IF(N166="Baja",$J$469,IF(N166="Media",$J$470,IF(N166="Alta",$J$471,IF(N166="Muy Alta",$J$472)))))</f>
        <v>1</v>
      </c>
      <c r="P166" s="164" t="s">
        <v>62</v>
      </c>
      <c r="Q166" s="182">
        <f>IF(P166="Leve",$I$476,IF(P166="Menor",$I$477,IF(P166="Moderado",$I$478,IF(P166="Mayor",$I$479,IF(P166="Catastrófico",$I$480)))))</f>
        <v>0.8</v>
      </c>
      <c r="R166" s="182" t="str">
        <f>N166&amp;P166</f>
        <v>Muy AltaMayor</v>
      </c>
      <c r="S166" s="183" t="str">
        <f>IF(R166="Muy AltaLeve","Alto",IF(R166="AltaLeve","Moderado",IF(R166="MediaLeve","Moderado",IF(R166="BajaLeve","Bajo",IF(R166="Muy BajaLeve","Bajo",IF(R166="Muy AltaMenor","Alto",IF(R166="AltaMenor","Moderado",IF(R166="MediaMenor","Moderado",IF(R166="BajaMenor","Moderado",IF(R166="Muy BajaMenor","Bajo",IF(R166="Muy AltaModerado","Alto",IF(R166="AltaModerado","Alto",IF(R166="MediaModerado","Moderado",IF(R166="BajaModerado","Moderado",IF(R166="Muy BajaModerado","Moderado",IF(R166="Muy AltaMayor","Alto",IF(R166="AltaMayor","Alto",IF(R166="MediaMayor","Alto",IF(R166="BajaMayor","Alto",IF(R166="Muy BajaMayor","Alto",IF(R166="Muy AltaCatastrófico","Extremo",IF(R166="AltaCatastrófico","Extremo",IF(R166="MediaCatastrófico","Extremo",IF(R166="BajaCatastrófico","Extremo",IF(R166="Muy BajaCatastrófico","Extremo")))))))))))))))))))))))))</f>
        <v>Alto</v>
      </c>
      <c r="T166" s="66" t="s">
        <v>298</v>
      </c>
      <c r="U166" s="59" t="s">
        <v>607</v>
      </c>
      <c r="V166" s="67" t="s">
        <v>35</v>
      </c>
      <c r="W166" s="65" t="s">
        <v>53</v>
      </c>
      <c r="X166" s="65" t="s">
        <v>54</v>
      </c>
      <c r="Y166" s="63" t="str">
        <f t="shared" si="71"/>
        <v>PreventivoManual</v>
      </c>
      <c r="Z166" s="64">
        <f t="shared" si="72"/>
        <v>0.4</v>
      </c>
      <c r="AA166" s="65" t="s">
        <v>55</v>
      </c>
      <c r="AB166" s="65" t="s">
        <v>56</v>
      </c>
      <c r="AC166" s="65" t="s">
        <v>57</v>
      </c>
      <c r="AD166" s="184" t="str">
        <f>J166</f>
        <v>Posibilidad de realizar pagos sin el cumplimiento de requisitos o lineamientos establecidos por la empresa</v>
      </c>
      <c r="AE166" s="65" t="s">
        <v>10</v>
      </c>
      <c r="AF166" s="64">
        <f>O166</f>
        <v>1</v>
      </c>
      <c r="AG166" s="65" t="s">
        <v>52</v>
      </c>
      <c r="AH166" s="64">
        <f t="shared" si="73"/>
        <v>0.4</v>
      </c>
      <c r="AI166" s="64">
        <f t="shared" si="74"/>
        <v>0.4</v>
      </c>
      <c r="AJ166" s="185">
        <f>AF167-AI167</f>
        <v>0.36</v>
      </c>
      <c r="AK166" s="186">
        <f>Q166</f>
        <v>0.8</v>
      </c>
      <c r="AL166" s="187" t="str">
        <f>IF(AJ166&lt;=0.2,"Muy Baja",IF((AJ166&gt;0.2)*AND(AJ166&lt;=0.4),"Baja",IF((AJ166&gt;0.4)*AND(AJ166&lt;=0.6),"Media",IF((AJ166&gt;0.6)*AND(AJ166&lt;=0.8),"Alta",IF((AJ166&gt;0.8)*AND(AJ166&lt;=1),"Muy Alta",0)))))</f>
        <v>Baja</v>
      </c>
      <c r="AM166" s="185">
        <f>AJ166</f>
        <v>0.36</v>
      </c>
      <c r="AN166" s="187" t="str">
        <f>IF(AK166&lt;=0.2,"Leve",IF((AK166&gt;0.2)*AND(AK166&lt;=0.4),"Menor",IF((AK166&gt;0.4)*AND(AK166&lt;=0.6),"Moderado",IF((AK166&gt;0.6)*AND(AK166&lt;=0.8),"Mayor",IF((AK166&gt;0.8)*AND(AK166&lt;=1),"Catastrófico",0)))))</f>
        <v>Mayor</v>
      </c>
      <c r="AO166" s="188">
        <f>AK166</f>
        <v>0.8</v>
      </c>
      <c r="AP166" s="189" t="str">
        <f>AL166&amp;AN166</f>
        <v>BajaMayor</v>
      </c>
      <c r="AQ166" s="183" t="str">
        <f>IF(AP166="Muy AltaLeve","Alto",IF(AP166="AltaLeve","Moderado",IF(AP166="MediaLeve","Moderado",IF(AP166="BajaLeve","Bajo",IF(AP166="Muy BajaLeve","Bajo",IF(AP166="Muy AltaMenor","Alto",IF(AP166="AltaMenor","Moderado",IF(AP166="MediaMenor","Moderado",IF(AP166="BajaMenor","Moderado",IF(AP166="Muy BajaMenor","Bajo",IF(AP166="Muy AltaModerado","Alto",IF(AP166="AltaModerado","Alto",IF(AP166="MediaModerado","Moderado",IF(AP166="BajaModerado","Moderado",IF(AP166="Muy BajaModerado","Moderado",IF(AP166="Muy AltaMayor","Alto",IF(AP166="AltaMayor","Alto",IF(AP166="MediaMayor","Alto",IF(AP166="BajaMayor","Alto",IF(AP166="Muy BajaMayor","Alto",IF(AP166="Muy AltaCatastrófico","Extremo",IF(AP166="AltaCatastrófico","Extremo",IF(AP166="MediaCatastrófico","Extremo",IF(AP166="BajaCatastrófico","Extremo",IF(AP166="Muy BajaCatastrófico","Extremo")))))))))))))))))))))))))</f>
        <v>Alto</v>
      </c>
      <c r="AR166" s="163" t="s">
        <v>59</v>
      </c>
      <c r="AS166" s="165" t="s">
        <v>700</v>
      </c>
      <c r="AT166" s="175" t="s">
        <v>841</v>
      </c>
      <c r="AU166" s="175" t="s">
        <v>842</v>
      </c>
      <c r="AV166" s="175" t="s">
        <v>843</v>
      </c>
      <c r="AW166" s="80"/>
      <c r="AX166" s="172">
        <v>46023</v>
      </c>
      <c r="AY166" s="172">
        <v>46387</v>
      </c>
      <c r="AZ166" s="164" t="s">
        <v>289</v>
      </c>
      <c r="BA166" s="179"/>
      <c r="BB166" s="164"/>
    </row>
    <row r="167" spans="1:54" ht="42.75" x14ac:dyDescent="0.25">
      <c r="A167" s="223"/>
      <c r="B167" s="200"/>
      <c r="C167" s="293"/>
      <c r="D167" s="200"/>
      <c r="E167" s="200"/>
      <c r="F167" s="200"/>
      <c r="G167" s="200"/>
      <c r="H167" s="200"/>
      <c r="I167" s="313"/>
      <c r="J167" s="313"/>
      <c r="K167" s="200"/>
      <c r="L167" s="205"/>
      <c r="M167" s="206"/>
      <c r="N167" s="195"/>
      <c r="O167" s="182"/>
      <c r="P167" s="164"/>
      <c r="Q167" s="182"/>
      <c r="R167" s="182"/>
      <c r="S167" s="183"/>
      <c r="T167" s="66" t="s">
        <v>300</v>
      </c>
      <c r="U167" s="59" t="s">
        <v>608</v>
      </c>
      <c r="V167" s="67" t="s">
        <v>35</v>
      </c>
      <c r="W167" s="65" t="s">
        <v>53</v>
      </c>
      <c r="X167" s="65" t="s">
        <v>54</v>
      </c>
      <c r="Y167" s="63" t="str">
        <f t="shared" si="71"/>
        <v>PreventivoManual</v>
      </c>
      <c r="Z167" s="64">
        <f t="shared" si="72"/>
        <v>0.4</v>
      </c>
      <c r="AA167" s="65" t="s">
        <v>55</v>
      </c>
      <c r="AB167" s="65" t="s">
        <v>56</v>
      </c>
      <c r="AC167" s="65" t="s">
        <v>57</v>
      </c>
      <c r="AD167" s="184"/>
      <c r="AE167" s="65" t="s">
        <v>10</v>
      </c>
      <c r="AF167" s="64">
        <f>AF166-AI166</f>
        <v>0.6</v>
      </c>
      <c r="AG167" s="65" t="s">
        <v>60</v>
      </c>
      <c r="AH167" s="64">
        <f t="shared" si="73"/>
        <v>0.4</v>
      </c>
      <c r="AI167" s="64">
        <f t="shared" si="74"/>
        <v>0.24</v>
      </c>
      <c r="AJ167" s="185"/>
      <c r="AK167" s="186"/>
      <c r="AL167" s="187"/>
      <c r="AM167" s="185"/>
      <c r="AN167" s="187"/>
      <c r="AO167" s="188"/>
      <c r="AP167" s="189"/>
      <c r="AQ167" s="190"/>
      <c r="AR167" s="163"/>
      <c r="AS167" s="165"/>
      <c r="AT167" s="175"/>
      <c r="AU167" s="175"/>
      <c r="AV167" s="175"/>
      <c r="AW167" s="80"/>
      <c r="AX167" s="172"/>
      <c r="AY167" s="172"/>
      <c r="AZ167" s="164"/>
      <c r="BA167" s="179"/>
      <c r="BB167" s="164"/>
    </row>
    <row r="168" spans="1:54" ht="57" x14ac:dyDescent="0.25">
      <c r="A168" s="223">
        <f t="shared" ref="A168" si="90">A166+1</f>
        <v>81</v>
      </c>
      <c r="B168" s="200" t="s">
        <v>75</v>
      </c>
      <c r="C168" s="293" t="s">
        <v>151</v>
      </c>
      <c r="D168" s="200" t="s">
        <v>77</v>
      </c>
      <c r="E168" s="200" t="s">
        <v>149</v>
      </c>
      <c r="F168" s="200" t="s">
        <v>120</v>
      </c>
      <c r="G168" s="200" t="s">
        <v>254</v>
      </c>
      <c r="H168" s="200" t="s">
        <v>262</v>
      </c>
      <c r="I168" s="313" t="s">
        <v>464</v>
      </c>
      <c r="J168" s="313" t="s">
        <v>465</v>
      </c>
      <c r="K168" s="200" t="s">
        <v>172</v>
      </c>
      <c r="L168" s="204" t="s">
        <v>272</v>
      </c>
      <c r="M168" s="206" t="s">
        <v>176</v>
      </c>
      <c r="N168" s="195" t="str">
        <f>IF(M168="Máximo_2_Veces_por_Año",$I$468,IF(M168="3_a_24_veces_por_año",$I$469,IF(M168="24_a_500_veces_por_año",$I$470,IF(M168="500_a_5000_veces_por_año",$I$471,IF(M168="mas_de_5000_Veces_por_año",$I$472)))))</f>
        <v>Alta</v>
      </c>
      <c r="O168" s="182">
        <f>IF(N168="Muy Baja",$J$468,IF(N168="Baja",$J$469,IF(N168="Media",$J$470,IF(N168="Alta",$J$471,IF(N168="Muy Alta",$J$472)))))</f>
        <v>0.8</v>
      </c>
      <c r="P168" s="164" t="s">
        <v>62</v>
      </c>
      <c r="Q168" s="182">
        <f>IF(P168="Leve",$I$476,IF(P168="Menor",$I$477,IF(P168="Moderado",$I$478,IF(P168="Mayor",$I$479,IF(P168="Catastrófico",$I$480)))))</f>
        <v>0.8</v>
      </c>
      <c r="R168" s="182" t="str">
        <f>N168&amp;P168</f>
        <v>AltaMayor</v>
      </c>
      <c r="S168" s="183" t="str">
        <f>IF(R168="Muy AltaLeve","Alto",IF(R168="AltaLeve","Moderado",IF(R168="MediaLeve","Moderado",IF(R168="BajaLeve","Bajo",IF(R168="Muy BajaLeve","Bajo",IF(R168="Muy AltaMenor","Alto",IF(R168="AltaMenor","Moderado",IF(R168="MediaMenor","Moderado",IF(R168="BajaMenor","Moderado",IF(R168="Muy BajaMenor","Bajo",IF(R168="Muy AltaModerado","Alto",IF(R168="AltaModerado","Alto",IF(R168="MediaModerado","Moderado",IF(R168="BajaModerado","Moderado",IF(R168="Muy BajaModerado","Moderado",IF(R168="Muy AltaMayor","Alto",IF(R168="AltaMayor","Alto",IF(R168="MediaMayor","Alto",IF(R168="BajaMayor","Alto",IF(R168="Muy BajaMayor","Alto",IF(R168="Muy AltaCatastrófico","Extremo",IF(R168="AltaCatastrófico","Extremo",IF(R168="MediaCatastrófico","Extremo",IF(R168="BajaCatastrófico","Extremo",IF(R168="Muy BajaCatastrófico","Extremo")))))))))))))))))))))))))</f>
        <v>Alto</v>
      </c>
      <c r="T168" s="66" t="s">
        <v>298</v>
      </c>
      <c r="U168" s="59" t="s">
        <v>609</v>
      </c>
      <c r="V168" s="67" t="s">
        <v>35</v>
      </c>
      <c r="W168" s="65" t="s">
        <v>53</v>
      </c>
      <c r="X168" s="65" t="s">
        <v>54</v>
      </c>
      <c r="Y168" s="63" t="str">
        <f t="shared" si="71"/>
        <v>PreventivoManual</v>
      </c>
      <c r="Z168" s="64">
        <f t="shared" si="72"/>
        <v>0.4</v>
      </c>
      <c r="AA168" s="65" t="s">
        <v>55</v>
      </c>
      <c r="AB168" s="65" t="s">
        <v>56</v>
      </c>
      <c r="AC168" s="65" t="s">
        <v>57</v>
      </c>
      <c r="AD168" s="184" t="str">
        <f>J168</f>
        <v>Posibilidad de perdida, uso indebido o malversación de los recursos financieros de la ESE IMSALUD.</v>
      </c>
      <c r="AE168" s="65" t="s">
        <v>10</v>
      </c>
      <c r="AF168" s="64">
        <f>O168</f>
        <v>0.8</v>
      </c>
      <c r="AG168" s="65" t="s">
        <v>52</v>
      </c>
      <c r="AH168" s="64">
        <f t="shared" si="73"/>
        <v>0.4</v>
      </c>
      <c r="AI168" s="64">
        <f t="shared" si="74"/>
        <v>0.32000000000000006</v>
      </c>
      <c r="AJ168" s="185">
        <f>AF169-AI169</f>
        <v>0.28799999999999998</v>
      </c>
      <c r="AK168" s="186">
        <f>Q168</f>
        <v>0.8</v>
      </c>
      <c r="AL168" s="187" t="str">
        <f>IF(AJ168&lt;=0.2,"Muy Baja",IF((AJ168&gt;0.2)*AND(AJ168&lt;=0.4),"Baja",IF((AJ168&gt;0.4)*AND(AJ168&lt;=0.6),"Media",IF((AJ168&gt;0.6)*AND(AJ168&lt;=0.8),"Alta",IF((AJ168&gt;0.8)*AND(AJ168&lt;=1),"Muy Alta",0)))))</f>
        <v>Baja</v>
      </c>
      <c r="AM168" s="185">
        <f>AJ168</f>
        <v>0.28799999999999998</v>
      </c>
      <c r="AN168" s="187" t="str">
        <f>IF(AK168&lt;=0.2,"Leve",IF((AK168&gt;0.2)*AND(AK168&lt;=0.4),"Menor",IF((AK168&gt;0.4)*AND(AK168&lt;=0.6),"Moderado",IF((AK168&gt;0.6)*AND(AK168&lt;=0.8),"Mayor",IF((AK168&gt;0.8)*AND(AK168&lt;=1),"Catastrófico",0)))))</f>
        <v>Mayor</v>
      </c>
      <c r="AO168" s="188">
        <f>AK168</f>
        <v>0.8</v>
      </c>
      <c r="AP168" s="189" t="str">
        <f>AL168&amp;AN168</f>
        <v>BajaMayor</v>
      </c>
      <c r="AQ168" s="183" t="str">
        <f>IF(AP168="Muy AltaLeve","Alto",IF(AP168="AltaLeve","Moderado",IF(AP168="MediaLeve","Moderado",IF(AP168="BajaLeve","Bajo",IF(AP168="Muy BajaLeve","Bajo",IF(AP168="Muy AltaMenor","Alto",IF(AP168="AltaMenor","Moderado",IF(AP168="MediaMenor","Moderado",IF(AP168="BajaMenor","Moderado",IF(AP168="Muy BajaMenor","Bajo",IF(AP168="Muy AltaModerado","Alto",IF(AP168="AltaModerado","Alto",IF(AP168="MediaModerado","Moderado",IF(AP168="BajaModerado","Moderado",IF(AP168="Muy BajaModerado","Moderado",IF(AP168="Muy AltaMayor","Alto",IF(AP168="AltaMayor","Alto",IF(AP168="MediaMayor","Alto",IF(AP168="BajaMayor","Alto",IF(AP168="Muy BajaMayor","Alto",IF(AP168="Muy AltaCatastrófico","Extremo",IF(AP168="AltaCatastrófico","Extremo",IF(AP168="MediaCatastrófico","Extremo",IF(AP168="BajaCatastrófico","Extremo",IF(AP168="Muy BajaCatastrófico","Extremo")))))))))))))))))))))))))</f>
        <v>Alto</v>
      </c>
      <c r="AR168" s="163" t="s">
        <v>59</v>
      </c>
      <c r="AS168" s="165" t="s">
        <v>701</v>
      </c>
      <c r="AT168" s="175" t="s">
        <v>760</v>
      </c>
      <c r="AU168" s="175" t="s">
        <v>844</v>
      </c>
      <c r="AV168" s="175" t="s">
        <v>833</v>
      </c>
      <c r="AW168" s="80"/>
      <c r="AX168" s="172">
        <v>46023</v>
      </c>
      <c r="AY168" s="172">
        <v>46387</v>
      </c>
      <c r="AZ168" s="164" t="s">
        <v>289</v>
      </c>
      <c r="BA168" s="179"/>
      <c r="BB168" s="164"/>
    </row>
    <row r="169" spans="1:54" ht="42.75" x14ac:dyDescent="0.25">
      <c r="A169" s="223"/>
      <c r="B169" s="200"/>
      <c r="C169" s="293"/>
      <c r="D169" s="200"/>
      <c r="E169" s="200"/>
      <c r="F169" s="200"/>
      <c r="G169" s="200"/>
      <c r="H169" s="200"/>
      <c r="I169" s="313"/>
      <c r="J169" s="313"/>
      <c r="K169" s="200"/>
      <c r="L169" s="205"/>
      <c r="M169" s="206"/>
      <c r="N169" s="195"/>
      <c r="O169" s="182"/>
      <c r="P169" s="164"/>
      <c r="Q169" s="182"/>
      <c r="R169" s="182"/>
      <c r="S169" s="183"/>
      <c r="T169" s="66" t="s">
        <v>300</v>
      </c>
      <c r="U169" s="59" t="s">
        <v>610</v>
      </c>
      <c r="V169" s="67" t="s">
        <v>35</v>
      </c>
      <c r="W169" s="65" t="s">
        <v>53</v>
      </c>
      <c r="X169" s="65" t="s">
        <v>54</v>
      </c>
      <c r="Y169" s="63" t="str">
        <f t="shared" si="71"/>
        <v>PreventivoManual</v>
      </c>
      <c r="Z169" s="64">
        <f t="shared" si="72"/>
        <v>0.4</v>
      </c>
      <c r="AA169" s="65" t="s">
        <v>55</v>
      </c>
      <c r="AB169" s="65" t="s">
        <v>56</v>
      </c>
      <c r="AC169" s="65" t="s">
        <v>57</v>
      </c>
      <c r="AD169" s="184"/>
      <c r="AE169" s="65" t="s">
        <v>10</v>
      </c>
      <c r="AF169" s="64">
        <f>AF168-AI168</f>
        <v>0.48</v>
      </c>
      <c r="AG169" s="65" t="s">
        <v>60</v>
      </c>
      <c r="AH169" s="64">
        <f t="shared" si="73"/>
        <v>0.4</v>
      </c>
      <c r="AI169" s="64">
        <f t="shared" si="74"/>
        <v>0.192</v>
      </c>
      <c r="AJ169" s="185"/>
      <c r="AK169" s="186"/>
      <c r="AL169" s="187"/>
      <c r="AM169" s="185"/>
      <c r="AN169" s="187"/>
      <c r="AO169" s="188"/>
      <c r="AP169" s="189"/>
      <c r="AQ169" s="190"/>
      <c r="AR169" s="163"/>
      <c r="AS169" s="165"/>
      <c r="AT169" s="175"/>
      <c r="AU169" s="175"/>
      <c r="AV169" s="175"/>
      <c r="AW169" s="80"/>
      <c r="AX169" s="172"/>
      <c r="AY169" s="172"/>
      <c r="AZ169" s="164"/>
      <c r="BA169" s="179"/>
      <c r="BB169" s="164"/>
    </row>
    <row r="170" spans="1:54" s="2" customFormat="1" ht="57" x14ac:dyDescent="0.25">
      <c r="A170" s="223">
        <f t="shared" ref="A170" si="91">A168+1</f>
        <v>82</v>
      </c>
      <c r="B170" s="191" t="s">
        <v>132</v>
      </c>
      <c r="C170" s="196" t="s">
        <v>141</v>
      </c>
      <c r="D170" s="198" t="s">
        <v>179</v>
      </c>
      <c r="E170" s="200" t="s">
        <v>305</v>
      </c>
      <c r="F170" s="200" t="s">
        <v>305</v>
      </c>
      <c r="G170" s="200" t="s">
        <v>139</v>
      </c>
      <c r="H170" s="200" t="s">
        <v>262</v>
      </c>
      <c r="I170" s="201" t="s">
        <v>466</v>
      </c>
      <c r="J170" s="201" t="s">
        <v>467</v>
      </c>
      <c r="K170" s="200" t="s">
        <v>161</v>
      </c>
      <c r="L170" s="204" t="s">
        <v>272</v>
      </c>
      <c r="M170" s="206" t="s">
        <v>176</v>
      </c>
      <c r="N170" s="195" t="str">
        <f>IF(M170="Máximo_2_Veces_por_Año",$I$468,IF(M170="3_a_24_veces_por_año",$I$469,IF(M170="24_a_500_veces_por_año",$I$470,IF(M170="500_a_5000_veces_por_año",$I$471,IF(M170="mas_de_5000_Veces_por_año",$I$472)))))</f>
        <v>Alta</v>
      </c>
      <c r="O170" s="182">
        <f>IF(N170="Muy Baja",$J$468,IF(N170="Baja",$J$469,IF(N170="Media",$J$470,IF(N170="Alta",$J$471,IF(N170="Muy Alta",$J$472)))))</f>
        <v>0.8</v>
      </c>
      <c r="P170" s="164" t="s">
        <v>62</v>
      </c>
      <c r="Q170" s="182">
        <f>IF(P170="Leve",$I$476,IF(P170="Menor",$I$477,IF(P170="Moderado",$I$478,IF(P170="Mayor",$I$479,IF(P170="Catastrófico",$I$480)))))</f>
        <v>0.8</v>
      </c>
      <c r="R170" s="182" t="str">
        <f>N170&amp;P170</f>
        <v>AltaMayor</v>
      </c>
      <c r="S170" s="183" t="str">
        <f>IF(R170="Muy AltaLeve","Alto",IF(R170="AltaLeve","Moderado",IF(R170="MediaLeve","Moderado",IF(R170="BajaLeve","Bajo",IF(R170="Muy BajaLeve","Bajo",IF(R170="Muy AltaMenor","Alto",IF(R170="AltaMenor","Moderado",IF(R170="MediaMenor","Moderado",IF(R170="BajaMenor","Moderado",IF(R170="Muy BajaMenor","Bajo",IF(R170="Muy AltaModerado","Alto",IF(R170="AltaModerado","Alto",IF(R170="MediaModerado","Moderado",IF(R170="BajaModerado","Moderado",IF(R170="Muy BajaModerado","Moderado",IF(R170="Muy AltaMayor","Alto",IF(R170="AltaMayor","Alto",IF(R170="MediaMayor","Alto",IF(R170="BajaMayor","Alto",IF(R170="Muy BajaMayor","Alto",IF(R170="Muy AltaCatastrófico","Extremo",IF(R170="AltaCatastrófico","Extremo",IF(R170="MediaCatastrófico","Extremo",IF(R170="BajaCatastrófico","Extremo",IF(R170="Muy BajaCatastrófico","Extremo")))))))))))))))))))))))))</f>
        <v>Alto</v>
      </c>
      <c r="T170" s="66" t="s">
        <v>298</v>
      </c>
      <c r="U170" s="72" t="s">
        <v>611</v>
      </c>
      <c r="V170" s="71" t="s">
        <v>35</v>
      </c>
      <c r="W170" s="70" t="s">
        <v>53</v>
      </c>
      <c r="X170" s="70" t="s">
        <v>54</v>
      </c>
      <c r="Y170" s="69" t="str">
        <f t="shared" si="71"/>
        <v>PreventivoManual</v>
      </c>
      <c r="Z170" s="68">
        <f t="shared" si="72"/>
        <v>0.4</v>
      </c>
      <c r="AA170" s="70" t="s">
        <v>55</v>
      </c>
      <c r="AB170" s="70" t="s">
        <v>56</v>
      </c>
      <c r="AC170" s="70" t="s">
        <v>57</v>
      </c>
      <c r="AD170" s="184" t="str">
        <f>J170</f>
        <v>Posibilidad de sanción por incumplimiento de requisitos establecidos en la norma en cuanto a la implementación  y mantenimiento del Sistema de Gestión de Calidad SGC y Sistema Obligatorio de Garantía de la Calidad en Salud SOGCS de la ESE IMSALUD</v>
      </c>
      <c r="AE170" s="70" t="s">
        <v>10</v>
      </c>
      <c r="AF170" s="68">
        <f>O170</f>
        <v>0.8</v>
      </c>
      <c r="AG170" s="70" t="s">
        <v>52</v>
      </c>
      <c r="AH170" s="68">
        <f t="shared" si="73"/>
        <v>0.4</v>
      </c>
      <c r="AI170" s="68">
        <f t="shared" si="74"/>
        <v>0.32000000000000006</v>
      </c>
      <c r="AJ170" s="185">
        <f>AF171-AI171</f>
        <v>0.28799999999999998</v>
      </c>
      <c r="AK170" s="186">
        <f>Q170</f>
        <v>0.8</v>
      </c>
      <c r="AL170" s="187" t="str">
        <f>IF(AJ170&lt;=0.2,"Muy Baja",IF((AJ170&gt;0.2)*AND(AJ170&lt;=0.4),"Baja",IF((AJ170&gt;0.4)*AND(AJ170&lt;=0.6),"Media",IF((AJ170&gt;0.6)*AND(AJ170&lt;=0.8),"Alta",IF((AJ170&gt;0.8)*AND(AJ170&lt;=1),"Muy Alta",0)))))</f>
        <v>Baja</v>
      </c>
      <c r="AM170" s="185">
        <f>AJ170</f>
        <v>0.28799999999999998</v>
      </c>
      <c r="AN170" s="187" t="str">
        <f>IF(AK170&lt;=0.2,"Leve",IF((AK170&gt;0.2)*AND(AK170&lt;=0.4),"Menor",IF((AK170&gt;0.4)*AND(AK170&lt;=0.6),"Moderado",IF((AK170&gt;0.6)*AND(AK170&lt;=0.8),"Mayor",IF((AK170&gt;0.8)*AND(AK170&lt;=1),"Catastrófico",0)))))</f>
        <v>Mayor</v>
      </c>
      <c r="AO170" s="219">
        <f>AK170</f>
        <v>0.8</v>
      </c>
      <c r="AP170" s="220" t="str">
        <f>AL170&amp;AN170</f>
        <v>BajaMayor</v>
      </c>
      <c r="AQ170" s="217" t="str">
        <f>IF(AP170="Muy AltaLeve","Alto",IF(AP170="AltaLeve","Moderado",IF(AP170="MediaLeve","Moderado",IF(AP170="BajaLeve","Bajo",IF(AP170="Muy BajaLeve","Bajo",IF(AP170="Muy AltaMenor","Alto",IF(AP170="AltaMenor","Moderado",IF(AP170="MediaMenor","Moderado",IF(AP170="BajaMenor","Moderado",IF(AP170="Muy BajaMenor","Bajo",IF(AP170="Muy AltaModerado","Alto",IF(AP170="AltaModerado","Alto",IF(AP170="MediaModerado","Moderado",IF(AP170="BajaModerado","Moderado",IF(AP170="Muy BajaModerado","Moderado",IF(AP170="Muy AltaMayor","Alto",IF(AP170="AltaMayor","Alto",IF(AP170="MediaMayor","Alto",IF(AP170="BajaMayor","Alto",IF(AP170="Muy BajaMayor","Alto",IF(AP170="Muy AltaCatastrófico","Extremo",IF(AP170="AltaCatastrófico","Extremo",IF(AP170="MediaCatastrófico","Extremo",IF(AP170="BajaCatastrófico","Extremo",IF(AP170="Muy BajaCatastrófico","Extremo")))))))))))))))))))))))))</f>
        <v>Alto</v>
      </c>
      <c r="AR170" s="163" t="s">
        <v>59</v>
      </c>
      <c r="AS170" s="73" t="s">
        <v>706</v>
      </c>
      <c r="AT170" s="111" t="s">
        <v>850</v>
      </c>
      <c r="AU170" s="75" t="s">
        <v>851</v>
      </c>
      <c r="AV170" s="73" t="s">
        <v>720</v>
      </c>
      <c r="AW170" s="80"/>
      <c r="AX170" s="76">
        <v>46023</v>
      </c>
      <c r="AY170" s="76">
        <v>46387</v>
      </c>
      <c r="AZ170" s="74" t="s">
        <v>289</v>
      </c>
      <c r="BA170" s="134"/>
      <c r="BB170" s="176"/>
    </row>
    <row r="171" spans="1:54" s="2" customFormat="1" ht="42.75" x14ac:dyDescent="0.25">
      <c r="A171" s="223"/>
      <c r="B171" s="191"/>
      <c r="C171" s="197"/>
      <c r="D171" s="199"/>
      <c r="E171" s="200"/>
      <c r="F171" s="200"/>
      <c r="G171" s="200"/>
      <c r="H171" s="200"/>
      <c r="I171" s="201"/>
      <c r="J171" s="201"/>
      <c r="K171" s="200"/>
      <c r="L171" s="342"/>
      <c r="M171" s="206"/>
      <c r="N171" s="195"/>
      <c r="O171" s="182"/>
      <c r="P171" s="164"/>
      <c r="Q171" s="182"/>
      <c r="R171" s="182"/>
      <c r="S171" s="183"/>
      <c r="T171" s="66" t="s">
        <v>300</v>
      </c>
      <c r="U171" s="72" t="s">
        <v>612</v>
      </c>
      <c r="V171" s="71" t="s">
        <v>35</v>
      </c>
      <c r="W171" s="70" t="s">
        <v>53</v>
      </c>
      <c r="X171" s="70" t="s">
        <v>54</v>
      </c>
      <c r="Y171" s="69" t="str">
        <f t="shared" si="71"/>
        <v>PreventivoManual</v>
      </c>
      <c r="Z171" s="68">
        <f t="shared" si="72"/>
        <v>0.4</v>
      </c>
      <c r="AA171" s="70" t="s">
        <v>55</v>
      </c>
      <c r="AB171" s="70" t="s">
        <v>56</v>
      </c>
      <c r="AC171" s="70" t="s">
        <v>57</v>
      </c>
      <c r="AD171" s="184"/>
      <c r="AE171" s="70" t="s">
        <v>10</v>
      </c>
      <c r="AF171" s="68">
        <f>AF170-AI170</f>
        <v>0.48</v>
      </c>
      <c r="AG171" s="70" t="s">
        <v>60</v>
      </c>
      <c r="AH171" s="68">
        <f t="shared" si="73"/>
        <v>0.4</v>
      </c>
      <c r="AI171" s="68">
        <f t="shared" si="74"/>
        <v>0.192</v>
      </c>
      <c r="AJ171" s="185"/>
      <c r="AK171" s="186"/>
      <c r="AL171" s="187"/>
      <c r="AM171" s="185"/>
      <c r="AN171" s="187"/>
      <c r="AO171" s="219"/>
      <c r="AP171" s="220"/>
      <c r="AQ171" s="218"/>
      <c r="AR171" s="163"/>
      <c r="AS171" s="73" t="s">
        <v>707</v>
      </c>
      <c r="AT171" s="111" t="s">
        <v>760</v>
      </c>
      <c r="AU171" s="75" t="s">
        <v>844</v>
      </c>
      <c r="AV171" s="73" t="s">
        <v>852</v>
      </c>
      <c r="AW171" s="80"/>
      <c r="AX171" s="76">
        <v>46023</v>
      </c>
      <c r="AY171" s="76">
        <v>46387</v>
      </c>
      <c r="AZ171" s="74" t="s">
        <v>289</v>
      </c>
      <c r="BA171" s="134"/>
      <c r="BB171" s="176"/>
    </row>
    <row r="172" spans="1:54" s="2" customFormat="1" ht="42.75" customHeight="1" x14ac:dyDescent="0.25">
      <c r="A172" s="223">
        <f t="shared" ref="A172" si="92">A170+1</f>
        <v>83</v>
      </c>
      <c r="B172" s="191" t="s">
        <v>75</v>
      </c>
      <c r="C172" s="285" t="s">
        <v>259</v>
      </c>
      <c r="D172" s="198" t="s">
        <v>235</v>
      </c>
      <c r="E172" s="200" t="s">
        <v>95</v>
      </c>
      <c r="F172" s="200" t="s">
        <v>87</v>
      </c>
      <c r="G172" s="200" t="s">
        <v>139</v>
      </c>
      <c r="H172" s="200" t="s">
        <v>262</v>
      </c>
      <c r="I172" s="201" t="s">
        <v>853</v>
      </c>
      <c r="J172" s="201" t="s">
        <v>854</v>
      </c>
      <c r="K172" s="200" t="s">
        <v>177</v>
      </c>
      <c r="L172" s="204" t="s">
        <v>324</v>
      </c>
      <c r="M172" s="206" t="s">
        <v>165</v>
      </c>
      <c r="N172" s="195" t="str">
        <f>IF(M172="Máximo_2_Veces_por_Año",$I$468,IF(M172="3_a_24_veces_por_año",$I$469,IF(M172="24_a_500_veces_por_año",$I$470,IF(M172="500_a_5000_veces_por_año",$I$471,IF(M172="mas_de_5000_Veces_por_año",$I$472)))))</f>
        <v>Baja</v>
      </c>
      <c r="O172" s="182">
        <f>IF(N172="Muy Baja",$J$468,IF(N172="Baja",$J$469,IF(N172="Media",$J$470,IF(N172="Alta",$J$471,IF(N172="Muy Alta",$J$472)))))</f>
        <v>0.4</v>
      </c>
      <c r="P172" s="164" t="s">
        <v>62</v>
      </c>
      <c r="Q172" s="182">
        <f>IF(P172="Leve",$I$476,IF(P172="Menor",$I$477,IF(P172="Moderado",$I$478,IF(P172="Mayor",$I$479,IF(P172="Catastrófico",$I$480)))))</f>
        <v>0.8</v>
      </c>
      <c r="R172" s="182" t="str">
        <f>N172&amp;P172</f>
        <v>BajaMayor</v>
      </c>
      <c r="S172" s="183" t="str">
        <f>IF(R172="Muy AltaLeve","Alto",IF(R172="AltaLeve","Moderado",IF(R172="MediaLeve","Moderado",IF(R172="BajaLeve","Bajo",IF(R172="Muy BajaLeve","Bajo",IF(R172="Muy AltaMenor","Alto",IF(R172="AltaMenor","Moderado",IF(R172="MediaMenor","Moderado",IF(R172="BajaMenor","Moderado",IF(R172="Muy BajaMenor","Bajo",IF(R172="Muy AltaModerado","Alto",IF(R172="AltaModerado","Alto",IF(R172="MediaModerado","Moderado",IF(R172="BajaModerado","Moderado",IF(R172="Muy BajaModerado","Moderado",IF(R172="Muy AltaMayor","Alto",IF(R172="AltaMayor","Alto",IF(R172="MediaMayor","Alto",IF(R172="BajaMayor","Alto",IF(R172="Muy BajaMayor","Alto",IF(R172="Muy AltaCatastrófico","Extremo",IF(R172="AltaCatastrófico","Extremo",IF(R172="MediaCatastrófico","Extremo",IF(R172="BajaCatastrófico","Extremo",IF(R172="Muy BajaCatastrófico","Extremo")))))))))))))))))))))))))</f>
        <v>Alto</v>
      </c>
      <c r="T172" s="66" t="s">
        <v>298</v>
      </c>
      <c r="U172" s="72" t="s">
        <v>1147</v>
      </c>
      <c r="V172" s="71" t="s">
        <v>35</v>
      </c>
      <c r="W172" s="70" t="s">
        <v>53</v>
      </c>
      <c r="X172" s="70" t="s">
        <v>54</v>
      </c>
      <c r="Y172" s="69" t="str">
        <f t="shared" si="71"/>
        <v>PreventivoManual</v>
      </c>
      <c r="Z172" s="68">
        <f t="shared" si="72"/>
        <v>0.4</v>
      </c>
      <c r="AA172" s="70" t="s">
        <v>55</v>
      </c>
      <c r="AB172" s="70" t="s">
        <v>129</v>
      </c>
      <c r="AC172" s="70" t="s">
        <v>57</v>
      </c>
      <c r="AD172" s="184" t="str">
        <f>J172</f>
        <v>Posibilidad de pérdida de la disponibilidad e integridad de información y servicios tecnológicos soportados mediante  UPS Servidores y UPS Switches, debido a  red energética inestable, falta de mantenimiento preventivo y correctivo de equipos de suplencia energética</v>
      </c>
      <c r="AE172" s="70" t="s">
        <v>10</v>
      </c>
      <c r="AF172" s="68">
        <f>O172</f>
        <v>0.4</v>
      </c>
      <c r="AG172" s="70" t="s">
        <v>52</v>
      </c>
      <c r="AH172" s="68">
        <f t="shared" si="73"/>
        <v>0.4</v>
      </c>
      <c r="AI172" s="68">
        <f t="shared" si="74"/>
        <v>0.16000000000000003</v>
      </c>
      <c r="AJ172" s="185">
        <f>AF173-AI173</f>
        <v>0.12</v>
      </c>
      <c r="AK172" s="186">
        <f>Q172</f>
        <v>0.8</v>
      </c>
      <c r="AL172" s="187" t="str">
        <f>IF(AJ172&lt;=0.2,"Muy Baja",IF((AJ172&gt;0.2)*AND(AJ172&lt;=0.4),"Baja",IF((AJ172&gt;0.4)*AND(AJ172&lt;=0.6),"Media",IF((AJ172&gt;0.6)*AND(AJ172&lt;=0.8),"Alta",IF((AJ172&gt;0.8)*AND(AJ172&lt;=1),"Muy Alta",0)))))</f>
        <v>Muy Baja</v>
      </c>
      <c r="AM172" s="185">
        <f>AJ172</f>
        <v>0.12</v>
      </c>
      <c r="AN172" s="187" t="str">
        <f>IF(AK172&lt;=0.2,"Leve",IF((AK172&gt;0.2)*AND(AK172&lt;=0.4),"Menor",IF((AK172&gt;0.4)*AND(AK172&lt;=0.6),"Moderado",IF((AK172&gt;0.6)*AND(AK172&lt;=0.8),"Mayor",IF((AK172&gt;0.8)*AND(AK172&lt;=1),"Catastrófico",0)))))</f>
        <v>Mayor</v>
      </c>
      <c r="AO172" s="219">
        <f>AK172</f>
        <v>0.8</v>
      </c>
      <c r="AP172" s="220" t="str">
        <f>AL172&amp;AN172</f>
        <v>Muy BajaMayor</v>
      </c>
      <c r="AQ172" s="217" t="str">
        <f>IF(AP172="Muy AltaLeve","Alto",IF(AP172="AltaLeve","Moderado",IF(AP172="MediaLeve","Moderado",IF(AP172="BajaLeve","Bajo",IF(AP172="Muy BajaLeve","Bajo",IF(AP172="Muy AltaMenor","Alto",IF(AP172="AltaMenor","Moderado",IF(AP172="MediaMenor","Moderado",IF(AP172="BajaMenor","Moderado",IF(AP172="Muy BajaMenor","Bajo",IF(AP172="Muy AltaModerado","Alto",IF(AP172="AltaModerado","Alto",IF(AP172="MediaModerado","Moderado",IF(AP172="BajaModerado","Moderado",IF(AP172="Muy BajaModerado","Moderado",IF(AP172="Muy AltaMayor","Alto",IF(AP172="AltaMayor","Alto",IF(AP172="MediaMayor","Alto",IF(AP172="BajaMayor","Alto",IF(AP172="Muy BajaMayor","Alto",IF(AP172="Muy AltaCatastrófico","Extremo",IF(AP172="AltaCatastrófico","Extremo",IF(AP172="MediaCatastrófico","Extremo",IF(AP172="BajaCatastrófico","Extremo",IF(AP172="Muy BajaCatastrófico","Extremo")))))))))))))))))))))))))</f>
        <v>Alto</v>
      </c>
      <c r="AR172" s="163" t="s">
        <v>59</v>
      </c>
      <c r="AS172" s="168" t="s">
        <v>1161</v>
      </c>
      <c r="AT172" s="168" t="s">
        <v>857</v>
      </c>
      <c r="AU172" s="168" t="s">
        <v>808</v>
      </c>
      <c r="AV172" s="168" t="s">
        <v>858</v>
      </c>
      <c r="AW172" s="80"/>
      <c r="AX172" s="180">
        <v>46023</v>
      </c>
      <c r="AY172" s="180">
        <v>46387</v>
      </c>
      <c r="AZ172" s="176" t="s">
        <v>287</v>
      </c>
      <c r="BA172" s="181"/>
      <c r="BB172" s="176"/>
    </row>
    <row r="173" spans="1:54" s="2" customFormat="1" ht="42.75" x14ac:dyDescent="0.25">
      <c r="A173" s="223"/>
      <c r="B173" s="191"/>
      <c r="C173" s="296"/>
      <c r="D173" s="199"/>
      <c r="E173" s="200"/>
      <c r="F173" s="200"/>
      <c r="G173" s="200"/>
      <c r="H173" s="200"/>
      <c r="I173" s="201"/>
      <c r="J173" s="201"/>
      <c r="K173" s="200"/>
      <c r="L173" s="205"/>
      <c r="M173" s="206"/>
      <c r="N173" s="195"/>
      <c r="O173" s="182"/>
      <c r="P173" s="164"/>
      <c r="Q173" s="182"/>
      <c r="R173" s="182"/>
      <c r="S173" s="183"/>
      <c r="T173" s="66" t="s">
        <v>300</v>
      </c>
      <c r="U173" s="72" t="s">
        <v>1148</v>
      </c>
      <c r="V173" s="71" t="s">
        <v>35</v>
      </c>
      <c r="W173" s="70" t="s">
        <v>53</v>
      </c>
      <c r="X173" s="70" t="s">
        <v>63</v>
      </c>
      <c r="Y173" s="69" t="str">
        <f t="shared" si="71"/>
        <v>PreventivoAutomatico</v>
      </c>
      <c r="Z173" s="68">
        <f t="shared" si="72"/>
        <v>0.5</v>
      </c>
      <c r="AA173" s="70" t="s">
        <v>55</v>
      </c>
      <c r="AB173" s="70" t="s">
        <v>129</v>
      </c>
      <c r="AC173" s="70" t="s">
        <v>57</v>
      </c>
      <c r="AD173" s="184"/>
      <c r="AE173" s="70" t="s">
        <v>10</v>
      </c>
      <c r="AF173" s="68">
        <f>AF172-AI172</f>
        <v>0.24</v>
      </c>
      <c r="AG173" s="70" t="s">
        <v>60</v>
      </c>
      <c r="AH173" s="68">
        <f t="shared" si="73"/>
        <v>0.5</v>
      </c>
      <c r="AI173" s="68">
        <f t="shared" si="74"/>
        <v>0.12</v>
      </c>
      <c r="AJ173" s="185"/>
      <c r="AK173" s="186"/>
      <c r="AL173" s="187"/>
      <c r="AM173" s="185"/>
      <c r="AN173" s="187"/>
      <c r="AO173" s="219"/>
      <c r="AP173" s="220"/>
      <c r="AQ173" s="218"/>
      <c r="AR173" s="163"/>
      <c r="AS173" s="168"/>
      <c r="AT173" s="168"/>
      <c r="AU173" s="168"/>
      <c r="AV173" s="168"/>
      <c r="AW173" s="80"/>
      <c r="AX173" s="180"/>
      <c r="AY173" s="180"/>
      <c r="AZ173" s="176"/>
      <c r="BA173" s="181"/>
      <c r="BB173" s="176"/>
    </row>
    <row r="174" spans="1:54" s="2" customFormat="1" ht="42.75" customHeight="1" x14ac:dyDescent="0.25">
      <c r="A174" s="223">
        <f t="shared" ref="A174" si="93">A172+1</f>
        <v>84</v>
      </c>
      <c r="B174" s="191" t="s">
        <v>75</v>
      </c>
      <c r="C174" s="285" t="s">
        <v>259</v>
      </c>
      <c r="D174" s="198" t="s">
        <v>235</v>
      </c>
      <c r="E174" s="200" t="s">
        <v>95</v>
      </c>
      <c r="F174" s="200" t="s">
        <v>87</v>
      </c>
      <c r="G174" s="200" t="s">
        <v>139</v>
      </c>
      <c r="H174" s="200" t="s">
        <v>262</v>
      </c>
      <c r="I174" s="201" t="s">
        <v>855</v>
      </c>
      <c r="J174" s="201" t="s">
        <v>856</v>
      </c>
      <c r="K174" s="200" t="s">
        <v>184</v>
      </c>
      <c r="L174" s="204" t="s">
        <v>324</v>
      </c>
      <c r="M174" s="206" t="s">
        <v>171</v>
      </c>
      <c r="N174" s="195" t="str">
        <f>IF(M174="Máximo_2_Veces_por_Año",$I$468,IF(M174="3_a_24_veces_por_año",$I$469,IF(M174="24_a_500_veces_por_año",$I$470,IF(M174="500_a_5000_veces_por_año",$I$471,IF(M174="mas_de_5000_Veces_por_año",$I$472)))))</f>
        <v>Media</v>
      </c>
      <c r="O174" s="182">
        <f>IF(N174="Muy Baja",$J$468,IF(N174="Baja",$J$469,IF(N174="Media",$J$470,IF(N174="Alta",$J$471,IF(N174="Muy Alta",$J$472)))))</f>
        <v>0.6</v>
      </c>
      <c r="P174" s="164" t="s">
        <v>62</v>
      </c>
      <c r="Q174" s="182">
        <f>IF(P174="Leve",$I$476,IF(P174="Menor",$I$477,IF(P174="Moderado",$I$478,IF(P174="Mayor",$I$479,IF(P174="Catastrófico",$I$480)))))</f>
        <v>0.8</v>
      </c>
      <c r="R174" s="182" t="str">
        <f>N174&amp;P174</f>
        <v>MediaMayor</v>
      </c>
      <c r="S174" s="183" t="str">
        <f>IF(R174="Muy AltaLeve","Alto",IF(R174="AltaLeve","Moderado",IF(R174="MediaLeve","Moderado",IF(R174="BajaLeve","Bajo",IF(R174="Muy BajaLeve","Bajo",IF(R174="Muy AltaMenor","Alto",IF(R174="AltaMenor","Moderado",IF(R174="MediaMenor","Moderado",IF(R174="BajaMenor","Moderado",IF(R174="Muy BajaMenor","Bajo",IF(R174="Muy AltaModerado","Alto",IF(R174="AltaModerado","Alto",IF(R174="MediaModerado","Moderado",IF(R174="BajaModerado","Moderado",IF(R174="Muy BajaModerado","Moderado",IF(R174="Muy AltaMayor","Alto",IF(R174="AltaMayor","Alto",IF(R174="MediaMayor","Alto",IF(R174="BajaMayor","Alto",IF(R174="Muy BajaMayor","Alto",IF(R174="Muy AltaCatastrófico","Extremo",IF(R174="AltaCatastrófico","Extremo",IF(R174="MediaCatastrófico","Extremo",IF(R174="BajaCatastrófico","Extremo",IF(R174="Muy BajaCatastrófico","Extremo")))))))))))))))))))))))))</f>
        <v>Alto</v>
      </c>
      <c r="T174" s="66" t="s">
        <v>298</v>
      </c>
      <c r="U174" s="72" t="s">
        <v>1149</v>
      </c>
      <c r="V174" s="71" t="s">
        <v>35</v>
      </c>
      <c r="W174" s="70" t="s">
        <v>53</v>
      </c>
      <c r="X174" s="70" t="s">
        <v>54</v>
      </c>
      <c r="Y174" s="69" t="str">
        <f t="shared" si="71"/>
        <v>PreventivoManual</v>
      </c>
      <c r="Z174" s="68">
        <f t="shared" si="72"/>
        <v>0.4</v>
      </c>
      <c r="AA174" s="70" t="s">
        <v>55</v>
      </c>
      <c r="AB174" s="70" t="s">
        <v>129</v>
      </c>
      <c r="AC174" s="70" t="s">
        <v>57</v>
      </c>
      <c r="AD174" s="184" t="str">
        <f>J174</f>
        <v>Posibilidad de perdida de la confidencialidad, integridad y disponibilidad de los activos de información gestionados en la red tecnológica, debido a vulnerabilidades en los sistemas de información por falta de actualizaciones, o configuraciones inadecuadas que puedan generar brechas y facilitar ataques informáticos.</v>
      </c>
      <c r="AE174" s="70" t="s">
        <v>10</v>
      </c>
      <c r="AF174" s="68">
        <f>O174</f>
        <v>0.6</v>
      </c>
      <c r="AG174" s="70" t="s">
        <v>52</v>
      </c>
      <c r="AH174" s="68">
        <f t="shared" si="73"/>
        <v>0.4</v>
      </c>
      <c r="AI174" s="68">
        <f t="shared" si="74"/>
        <v>0.24</v>
      </c>
      <c r="AJ174" s="185">
        <f>AF175-AI175</f>
        <v>0.216</v>
      </c>
      <c r="AK174" s="186">
        <f>Q174</f>
        <v>0.8</v>
      </c>
      <c r="AL174" s="187" t="str">
        <f>IF(AJ174&lt;=0.2,"Muy Baja",IF((AJ174&gt;0.2)*AND(AJ174&lt;=0.4),"Baja",IF((AJ174&gt;0.4)*AND(AJ174&lt;=0.6),"Media",IF((AJ174&gt;0.6)*AND(AJ174&lt;=0.8),"Alta",IF((AJ174&gt;0.8)*AND(AJ174&lt;=1),"Muy Alta",0)))))</f>
        <v>Baja</v>
      </c>
      <c r="AM174" s="185">
        <f>AJ174</f>
        <v>0.216</v>
      </c>
      <c r="AN174" s="187" t="str">
        <f>IF(AK174&lt;=0.2,"Leve",IF((AK174&gt;0.2)*AND(AK174&lt;=0.4),"Menor",IF((AK174&gt;0.4)*AND(AK174&lt;=0.6),"Moderado",IF((AK174&gt;0.6)*AND(AK174&lt;=0.8),"Mayor",IF((AK174&gt;0.8)*AND(AK174&lt;=1),"Catastrófico",0)))))</f>
        <v>Mayor</v>
      </c>
      <c r="AO174" s="219">
        <f>AK174</f>
        <v>0.8</v>
      </c>
      <c r="AP174" s="220" t="str">
        <f>AL174&amp;AN174</f>
        <v>BajaMayor</v>
      </c>
      <c r="AQ174" s="217" t="str">
        <f>IF(AP174="Muy AltaLeve","Alto",IF(AP174="AltaLeve","Moderado",IF(AP174="MediaLeve","Moderado",IF(AP174="BajaLeve","Bajo",IF(AP174="Muy BajaLeve","Bajo",IF(AP174="Muy AltaMenor","Alto",IF(AP174="AltaMenor","Moderado",IF(AP174="MediaMenor","Moderado",IF(AP174="BajaMenor","Moderado",IF(AP174="Muy BajaMenor","Bajo",IF(AP174="Muy AltaModerado","Alto",IF(AP174="AltaModerado","Alto",IF(AP174="MediaModerado","Moderado",IF(AP174="BajaModerado","Moderado",IF(AP174="Muy BajaModerado","Moderado",IF(AP174="Muy AltaMayor","Alto",IF(AP174="AltaMayor","Alto",IF(AP174="MediaMayor","Alto",IF(AP174="BajaMayor","Alto",IF(AP174="Muy BajaMayor","Alto",IF(AP174="Muy AltaCatastrófico","Extremo",IF(AP174="AltaCatastrófico","Extremo",IF(AP174="MediaCatastrófico","Extremo",IF(AP174="BajaCatastrófico","Extremo",IF(AP174="Muy BajaCatastrófico","Extremo")))))))))))))))))))))))))</f>
        <v>Alto</v>
      </c>
      <c r="AR174" s="163" t="s">
        <v>59</v>
      </c>
      <c r="AS174" s="168" t="s">
        <v>1162</v>
      </c>
      <c r="AT174" s="168" t="s">
        <v>1163</v>
      </c>
      <c r="AU174" s="168" t="s">
        <v>808</v>
      </c>
      <c r="AV174" s="168" t="s">
        <v>1143</v>
      </c>
      <c r="AW174" s="80"/>
      <c r="AX174" s="180">
        <v>46023</v>
      </c>
      <c r="AY174" s="180">
        <v>46387</v>
      </c>
      <c r="AZ174" s="176" t="s">
        <v>291</v>
      </c>
      <c r="BA174" s="181"/>
      <c r="BB174" s="176"/>
    </row>
    <row r="175" spans="1:54" s="2" customFormat="1" ht="42.75" x14ac:dyDescent="0.25">
      <c r="A175" s="223"/>
      <c r="B175" s="191"/>
      <c r="C175" s="296"/>
      <c r="D175" s="199"/>
      <c r="E175" s="200"/>
      <c r="F175" s="200"/>
      <c r="G175" s="200"/>
      <c r="H175" s="200"/>
      <c r="I175" s="201"/>
      <c r="J175" s="201"/>
      <c r="K175" s="200"/>
      <c r="L175" s="205"/>
      <c r="M175" s="206"/>
      <c r="N175" s="195"/>
      <c r="O175" s="182"/>
      <c r="P175" s="164"/>
      <c r="Q175" s="182"/>
      <c r="R175" s="182"/>
      <c r="S175" s="183"/>
      <c r="T175" s="66" t="s">
        <v>300</v>
      </c>
      <c r="U175" s="72" t="s">
        <v>1150</v>
      </c>
      <c r="V175" s="71" t="s">
        <v>35</v>
      </c>
      <c r="W175" s="70" t="s">
        <v>53</v>
      </c>
      <c r="X175" s="70" t="s">
        <v>54</v>
      </c>
      <c r="Y175" s="69" t="str">
        <f t="shared" si="71"/>
        <v>PreventivoManual</v>
      </c>
      <c r="Z175" s="68">
        <f t="shared" si="72"/>
        <v>0.4</v>
      </c>
      <c r="AA175" s="70" t="s">
        <v>55</v>
      </c>
      <c r="AB175" s="70" t="s">
        <v>129</v>
      </c>
      <c r="AC175" s="70" t="s">
        <v>57</v>
      </c>
      <c r="AD175" s="184"/>
      <c r="AE175" s="70" t="s">
        <v>10</v>
      </c>
      <c r="AF175" s="68">
        <f>AF174-AI174</f>
        <v>0.36</v>
      </c>
      <c r="AG175" s="70" t="s">
        <v>60</v>
      </c>
      <c r="AH175" s="68">
        <f t="shared" si="73"/>
        <v>0.4</v>
      </c>
      <c r="AI175" s="68">
        <f t="shared" si="74"/>
        <v>0.14399999999999999</v>
      </c>
      <c r="AJ175" s="185"/>
      <c r="AK175" s="186"/>
      <c r="AL175" s="187"/>
      <c r="AM175" s="185"/>
      <c r="AN175" s="187"/>
      <c r="AO175" s="219"/>
      <c r="AP175" s="220"/>
      <c r="AQ175" s="218"/>
      <c r="AR175" s="163"/>
      <c r="AS175" s="168"/>
      <c r="AT175" s="168"/>
      <c r="AU175" s="168"/>
      <c r="AV175" s="168"/>
      <c r="AW175" s="80"/>
      <c r="AX175" s="180"/>
      <c r="AY175" s="180"/>
      <c r="AZ175" s="176"/>
      <c r="BA175" s="181"/>
      <c r="BB175" s="176"/>
    </row>
    <row r="176" spans="1:54" s="2" customFormat="1" ht="42.75" customHeight="1" x14ac:dyDescent="0.25">
      <c r="A176" s="223">
        <f t="shared" ref="A176" si="94">A174+1</f>
        <v>85</v>
      </c>
      <c r="B176" s="191" t="s">
        <v>75</v>
      </c>
      <c r="C176" s="285" t="s">
        <v>259</v>
      </c>
      <c r="D176" s="198" t="s">
        <v>235</v>
      </c>
      <c r="E176" s="200" t="s">
        <v>95</v>
      </c>
      <c r="F176" s="200" t="s">
        <v>87</v>
      </c>
      <c r="G176" s="200" t="s">
        <v>139</v>
      </c>
      <c r="H176" s="200" t="s">
        <v>262</v>
      </c>
      <c r="I176" s="201" t="s">
        <v>899</v>
      </c>
      <c r="J176" s="201" t="s">
        <v>900</v>
      </c>
      <c r="K176" s="200" t="s">
        <v>184</v>
      </c>
      <c r="L176" s="204" t="s">
        <v>324</v>
      </c>
      <c r="M176" s="206" t="s">
        <v>165</v>
      </c>
      <c r="N176" s="195" t="str">
        <f>IF(M176="Máximo_2_Veces_por_Año",$I$468,IF(M176="3_a_24_veces_por_año",$I$469,IF(M176="24_a_500_veces_por_año",$I$470,IF(M176="500_a_5000_veces_por_año",$I$471,IF(M176="mas_de_5000_Veces_por_año",$I$472)))))</f>
        <v>Baja</v>
      </c>
      <c r="O176" s="182">
        <f>IF(N176="Muy Baja",$J$468,IF(N176="Baja",$J$469,IF(N176="Media",$J$470,IF(N176="Alta",$J$471,IF(N176="Muy Alta",$J$472)))))</f>
        <v>0.4</v>
      </c>
      <c r="P176" s="164" t="s">
        <v>62</v>
      </c>
      <c r="Q176" s="182">
        <f>IF(P176="Leve",$I$476,IF(P176="Menor",$I$477,IF(P176="Moderado",$I$478,IF(P176="Mayor",$I$479,IF(P176="Catastrófico",$I$480)))))</f>
        <v>0.8</v>
      </c>
      <c r="R176" s="182" t="str">
        <f>N176&amp;P176</f>
        <v>BajaMayor</v>
      </c>
      <c r="S176" s="183" t="str">
        <f>IF(R176="Muy AltaLeve","Alto",IF(R176="AltaLeve","Moderado",IF(R176="MediaLeve","Moderado",IF(R176="BajaLeve","Bajo",IF(R176="Muy BajaLeve","Bajo",IF(R176="Muy AltaMenor","Alto",IF(R176="AltaMenor","Moderado",IF(R176="MediaMenor","Moderado",IF(R176="BajaMenor","Moderado",IF(R176="Muy BajaMenor","Bajo",IF(R176="Muy AltaModerado","Alto",IF(R176="AltaModerado","Alto",IF(R176="MediaModerado","Moderado",IF(R176="BajaModerado","Moderado",IF(R176="Muy BajaModerado","Moderado",IF(R176="Muy AltaMayor","Alto",IF(R176="AltaMayor","Alto",IF(R176="MediaMayor","Alto",IF(R176="BajaMayor","Alto",IF(R176="Muy BajaMayor","Alto",IF(R176="Muy AltaCatastrófico","Extremo",IF(R176="AltaCatastrófico","Extremo",IF(R176="MediaCatastrófico","Extremo",IF(R176="BajaCatastrófico","Extremo",IF(R176="Muy BajaCatastrófico","Extremo")))))))))))))))))))))))))</f>
        <v>Alto</v>
      </c>
      <c r="T176" s="66" t="s">
        <v>298</v>
      </c>
      <c r="U176" s="94" t="s">
        <v>1151</v>
      </c>
      <c r="V176" s="84" t="s">
        <v>35</v>
      </c>
      <c r="W176" s="83" t="s">
        <v>67</v>
      </c>
      <c r="X176" s="83" t="s">
        <v>54</v>
      </c>
      <c r="Y176" s="81" t="str">
        <f t="shared" si="71"/>
        <v>CorrectivoManual</v>
      </c>
      <c r="Z176" s="86">
        <f t="shared" si="72"/>
        <v>0.25</v>
      </c>
      <c r="AA176" s="83" t="s">
        <v>55</v>
      </c>
      <c r="AB176" s="83" t="s">
        <v>129</v>
      </c>
      <c r="AC176" s="83" t="s">
        <v>57</v>
      </c>
      <c r="AD176" s="184" t="str">
        <f>J176</f>
        <v xml:space="preserve">Posibilidad de desconocimiento por parte de los funcionarios sobre los mecanismos establecidos para la realización de solicitudes de información. </v>
      </c>
      <c r="AE176" s="83" t="s">
        <v>10</v>
      </c>
      <c r="AF176" s="86">
        <f>O176</f>
        <v>0.4</v>
      </c>
      <c r="AG176" s="83" t="s">
        <v>52</v>
      </c>
      <c r="AH176" s="86">
        <f t="shared" si="73"/>
        <v>0.25</v>
      </c>
      <c r="AI176" s="86">
        <f t="shared" si="74"/>
        <v>0.1</v>
      </c>
      <c r="AJ176" s="185">
        <f>AF177-AI177</f>
        <v>0.18000000000000002</v>
      </c>
      <c r="AK176" s="186">
        <f>Q176</f>
        <v>0.8</v>
      </c>
      <c r="AL176" s="187" t="str">
        <f>IF(AJ176&lt;=0.2,"Muy Baja",IF((AJ176&gt;0.2)*AND(AJ176&lt;=0.4),"Baja",IF((AJ176&gt;0.4)*AND(AJ176&lt;=0.6),"Media",IF((AJ176&gt;0.6)*AND(AJ176&lt;=0.8),"Alta",IF((AJ176&gt;0.8)*AND(AJ176&lt;=1),"Muy Alta",0)))))</f>
        <v>Muy Baja</v>
      </c>
      <c r="AM176" s="185">
        <f>AJ176</f>
        <v>0.18000000000000002</v>
      </c>
      <c r="AN176" s="187" t="str">
        <f>IF(AK176&lt;=0.2,"Leve",IF((AK176&gt;0.2)*AND(AK176&lt;=0.4),"Menor",IF((AK176&gt;0.4)*AND(AK176&lt;=0.6),"Moderado",IF((AK176&gt;0.6)*AND(AK176&lt;=0.8),"Mayor",IF((AK176&gt;0.8)*AND(AK176&lt;=1),"Catastrófico",0)))))</f>
        <v>Mayor</v>
      </c>
      <c r="AO176" s="219">
        <f>AK176</f>
        <v>0.8</v>
      </c>
      <c r="AP176" s="220" t="str">
        <f>AL176&amp;AN176</f>
        <v>Muy BajaMayor</v>
      </c>
      <c r="AQ176" s="217" t="str">
        <f>IF(AP176="Muy AltaLeve","Alto",IF(AP176="AltaLeve","Moderado",IF(AP176="MediaLeve","Moderado",IF(AP176="BajaLeve","Bajo",IF(AP176="Muy BajaLeve","Bajo",IF(AP176="Muy AltaMenor","Alto",IF(AP176="AltaMenor","Moderado",IF(AP176="MediaMenor","Moderado",IF(AP176="BajaMenor","Moderado",IF(AP176="Muy BajaMenor","Bajo",IF(AP176="Muy AltaModerado","Alto",IF(AP176="AltaModerado","Alto",IF(AP176="MediaModerado","Moderado",IF(AP176="BajaModerado","Moderado",IF(AP176="Muy BajaModerado","Moderado",IF(AP176="Muy AltaMayor","Alto",IF(AP176="AltaMayor","Alto",IF(AP176="MediaMayor","Alto",IF(AP176="BajaMayor","Alto",IF(AP176="Muy BajaMayor","Alto",IF(AP176="Muy AltaCatastrófico","Extremo",IF(AP176="AltaCatastrófico","Extremo",IF(AP176="MediaCatastrófico","Extremo",IF(AP176="BajaCatastrófico","Extremo",IF(AP176="Muy BajaCatastrófico","Extremo")))))))))))))))))))))))))</f>
        <v>Alto</v>
      </c>
      <c r="AR176" s="163" t="s">
        <v>59</v>
      </c>
      <c r="AS176" s="117" t="s">
        <v>1164</v>
      </c>
      <c r="AT176" s="117" t="s">
        <v>1165</v>
      </c>
      <c r="AU176" s="116" t="s">
        <v>808</v>
      </c>
      <c r="AV176" s="117" t="s">
        <v>1166</v>
      </c>
      <c r="AW176" s="180"/>
      <c r="AX176" s="180">
        <v>46023</v>
      </c>
      <c r="AY176" s="180">
        <v>46387</v>
      </c>
      <c r="AZ176" s="118" t="s">
        <v>292</v>
      </c>
      <c r="BA176" s="135"/>
      <c r="BB176" s="176"/>
    </row>
    <row r="177" spans="1:54" s="2" customFormat="1" ht="42.75" x14ac:dyDescent="0.25">
      <c r="A177" s="223"/>
      <c r="B177" s="191"/>
      <c r="C177" s="296"/>
      <c r="D177" s="199"/>
      <c r="E177" s="200"/>
      <c r="F177" s="200"/>
      <c r="G177" s="200"/>
      <c r="H177" s="200"/>
      <c r="I177" s="201"/>
      <c r="J177" s="201"/>
      <c r="K177" s="200"/>
      <c r="L177" s="205"/>
      <c r="M177" s="206"/>
      <c r="N177" s="195"/>
      <c r="O177" s="182"/>
      <c r="P177" s="164"/>
      <c r="Q177" s="182"/>
      <c r="R177" s="182"/>
      <c r="S177" s="183"/>
      <c r="T177" s="66" t="s">
        <v>300</v>
      </c>
      <c r="U177" s="94" t="s">
        <v>1152</v>
      </c>
      <c r="V177" s="84" t="s">
        <v>35</v>
      </c>
      <c r="W177" s="83" t="s">
        <v>53</v>
      </c>
      <c r="X177" s="83" t="s">
        <v>54</v>
      </c>
      <c r="Y177" s="81" t="str">
        <f t="shared" si="71"/>
        <v>PreventivoManual</v>
      </c>
      <c r="Z177" s="86">
        <f t="shared" si="72"/>
        <v>0.4</v>
      </c>
      <c r="AA177" s="83" t="s">
        <v>55</v>
      </c>
      <c r="AB177" s="83" t="s">
        <v>56</v>
      </c>
      <c r="AC177" s="83" t="s">
        <v>57</v>
      </c>
      <c r="AD177" s="184"/>
      <c r="AE177" s="83" t="s">
        <v>10</v>
      </c>
      <c r="AF177" s="86">
        <f>AF176-AI176</f>
        <v>0.30000000000000004</v>
      </c>
      <c r="AG177" s="83" t="s">
        <v>60</v>
      </c>
      <c r="AH177" s="86">
        <f t="shared" si="73"/>
        <v>0.4</v>
      </c>
      <c r="AI177" s="86">
        <f t="shared" si="74"/>
        <v>0.12000000000000002</v>
      </c>
      <c r="AJ177" s="185"/>
      <c r="AK177" s="186"/>
      <c r="AL177" s="187"/>
      <c r="AM177" s="185"/>
      <c r="AN177" s="187"/>
      <c r="AO177" s="219"/>
      <c r="AP177" s="220"/>
      <c r="AQ177" s="218"/>
      <c r="AR177" s="163"/>
      <c r="AS177" s="117" t="s">
        <v>1167</v>
      </c>
      <c r="AT177" s="117" t="s">
        <v>1168</v>
      </c>
      <c r="AU177" s="116" t="s">
        <v>808</v>
      </c>
      <c r="AV177" s="117" t="s">
        <v>1166</v>
      </c>
      <c r="AW177" s="180"/>
      <c r="AX177" s="180"/>
      <c r="AY177" s="180"/>
      <c r="AZ177" s="118" t="s">
        <v>291</v>
      </c>
      <c r="BA177" s="135"/>
      <c r="BB177" s="176"/>
    </row>
    <row r="178" spans="1:54" s="2" customFormat="1" ht="42.75" x14ac:dyDescent="0.25">
      <c r="A178" s="223">
        <f t="shared" ref="A178" si="95">A176+1</f>
        <v>86</v>
      </c>
      <c r="B178" s="191" t="s">
        <v>75</v>
      </c>
      <c r="C178" s="285" t="s">
        <v>259</v>
      </c>
      <c r="D178" s="198" t="s">
        <v>235</v>
      </c>
      <c r="E178" s="200" t="s">
        <v>95</v>
      </c>
      <c r="F178" s="200" t="s">
        <v>87</v>
      </c>
      <c r="G178" s="200" t="s">
        <v>139</v>
      </c>
      <c r="H178" s="200" t="s">
        <v>262</v>
      </c>
      <c r="I178" s="201" t="s">
        <v>903</v>
      </c>
      <c r="J178" s="201" t="s">
        <v>904</v>
      </c>
      <c r="K178" s="200" t="s">
        <v>184</v>
      </c>
      <c r="L178" s="204" t="s">
        <v>324</v>
      </c>
      <c r="M178" s="206" t="s">
        <v>165</v>
      </c>
      <c r="N178" s="195" t="str">
        <f>IF(M178="Máximo_2_Veces_por_Año",$I$468,IF(M178="3_a_24_veces_por_año",$I$469,IF(M178="24_a_500_veces_por_año",$I$470,IF(M178="500_a_5000_veces_por_año",$I$471,IF(M178="mas_de_5000_Veces_por_año",$I$472)))))</f>
        <v>Baja</v>
      </c>
      <c r="O178" s="182">
        <f>IF(N178="Muy Baja",$J$468,IF(N178="Baja",$J$469,IF(N178="Media",$J$470,IF(N178="Alta",$J$471,IF(N178="Muy Alta",$J$472)))))</f>
        <v>0.4</v>
      </c>
      <c r="P178" s="164" t="s">
        <v>62</v>
      </c>
      <c r="Q178" s="182">
        <f>IF(P178="Leve",$I$476,IF(P178="Menor",$I$477,IF(P178="Moderado",$I$478,IF(P178="Mayor",$I$479,IF(P178="Catastrófico",$I$480)))))</f>
        <v>0.8</v>
      </c>
      <c r="R178" s="182" t="str">
        <f>N178&amp;P178</f>
        <v>BajaMayor</v>
      </c>
      <c r="S178" s="183" t="str">
        <f>IF(R178="Muy AltaLeve","Alto",IF(R178="AltaLeve","Moderado",IF(R178="MediaLeve","Moderado",IF(R178="BajaLeve","Bajo",IF(R178="Muy BajaLeve","Bajo",IF(R178="Muy AltaMenor","Alto",IF(R178="AltaMenor","Moderado",IF(R178="MediaMenor","Moderado",IF(R178="BajaMenor","Moderado",IF(R178="Muy BajaMenor","Bajo",IF(R178="Muy AltaModerado","Alto",IF(R178="AltaModerado","Alto",IF(R178="MediaModerado","Moderado",IF(R178="BajaModerado","Moderado",IF(R178="Muy BajaModerado","Moderado",IF(R178="Muy AltaMayor","Alto",IF(R178="AltaMayor","Alto",IF(R178="MediaMayor","Alto",IF(R178="BajaMayor","Alto",IF(R178="Muy BajaMayor","Alto",IF(R178="Muy AltaCatastrófico","Extremo",IF(R178="AltaCatastrófico","Extremo",IF(R178="MediaCatastrófico","Extremo",IF(R178="BajaCatastrófico","Extremo",IF(R178="Muy BajaCatastrófico","Extremo")))))))))))))))))))))))))</f>
        <v>Alto</v>
      </c>
      <c r="T178" s="66" t="s">
        <v>298</v>
      </c>
      <c r="U178" s="94" t="s">
        <v>1153</v>
      </c>
      <c r="V178" s="84" t="s">
        <v>35</v>
      </c>
      <c r="W178" s="83" t="s">
        <v>67</v>
      </c>
      <c r="X178" s="83" t="s">
        <v>54</v>
      </c>
      <c r="Y178" s="81" t="str">
        <f t="shared" si="71"/>
        <v>CorrectivoManual</v>
      </c>
      <c r="Z178" s="86">
        <f t="shared" si="72"/>
        <v>0.25</v>
      </c>
      <c r="AA178" s="83" t="s">
        <v>55</v>
      </c>
      <c r="AB178" s="83" t="s">
        <v>56</v>
      </c>
      <c r="AC178" s="83" t="s">
        <v>57</v>
      </c>
      <c r="AD178" s="184" t="str">
        <f>J178</f>
        <v>Posibilidad de ausencia de procesos de auditoría que permitan detectar oportunamente campos de datos no diligenciados.</v>
      </c>
      <c r="AE178" s="83" t="s">
        <v>10</v>
      </c>
      <c r="AF178" s="86">
        <f>O178</f>
        <v>0.4</v>
      </c>
      <c r="AG178" s="83" t="s">
        <v>52</v>
      </c>
      <c r="AH178" s="86">
        <f t="shared" si="73"/>
        <v>0.25</v>
      </c>
      <c r="AI178" s="86">
        <f t="shared" si="74"/>
        <v>0.1</v>
      </c>
      <c r="AJ178" s="185">
        <f>AF179-AI179</f>
        <v>0.22500000000000003</v>
      </c>
      <c r="AK178" s="186">
        <f>Q178</f>
        <v>0.8</v>
      </c>
      <c r="AL178" s="187" t="str">
        <f>IF(AJ178&lt;=0.2,"Muy Baja",IF((AJ178&gt;0.2)*AND(AJ178&lt;=0.4),"Baja",IF((AJ178&gt;0.4)*AND(AJ178&lt;=0.6),"Media",IF((AJ178&gt;0.6)*AND(AJ178&lt;=0.8),"Alta",IF((AJ178&gt;0.8)*AND(AJ178&lt;=1),"Muy Alta",0)))))</f>
        <v>Baja</v>
      </c>
      <c r="AM178" s="185">
        <f>AJ178</f>
        <v>0.22500000000000003</v>
      </c>
      <c r="AN178" s="187" t="str">
        <f>IF(AK178&lt;=0.2,"Leve",IF((AK178&gt;0.2)*AND(AK178&lt;=0.4),"Menor",IF((AK178&gt;0.4)*AND(AK178&lt;=0.6),"Moderado",IF((AK178&gt;0.6)*AND(AK178&lt;=0.8),"Mayor",IF((AK178&gt;0.8)*AND(AK178&lt;=1),"Catastrófico",0)))))</f>
        <v>Mayor</v>
      </c>
      <c r="AO178" s="219">
        <f>AK178</f>
        <v>0.8</v>
      </c>
      <c r="AP178" s="220" t="str">
        <f>AL178&amp;AN178</f>
        <v>BajaMayor</v>
      </c>
      <c r="AQ178" s="217" t="str">
        <f>IF(AP178="Muy AltaLeve","Alto",IF(AP178="AltaLeve","Moderado",IF(AP178="MediaLeve","Moderado",IF(AP178="BajaLeve","Bajo",IF(AP178="Muy BajaLeve","Bajo",IF(AP178="Muy AltaMenor","Alto",IF(AP178="AltaMenor","Moderado",IF(AP178="MediaMenor","Moderado",IF(AP178="BajaMenor","Moderado",IF(AP178="Muy BajaMenor","Bajo",IF(AP178="Muy AltaModerado","Alto",IF(AP178="AltaModerado","Alto",IF(AP178="MediaModerado","Moderado",IF(AP178="BajaModerado","Moderado",IF(AP178="Muy BajaModerado","Moderado",IF(AP178="Muy AltaMayor","Alto",IF(AP178="AltaMayor","Alto",IF(AP178="MediaMayor","Alto",IF(AP178="BajaMayor","Alto",IF(AP178="Muy BajaMayor","Alto",IF(AP178="Muy AltaCatastrófico","Extremo",IF(AP178="AltaCatastrófico","Extremo",IF(AP178="MediaCatastrófico","Extremo",IF(AP178="BajaCatastrófico","Extremo",IF(AP178="Muy BajaCatastrófico","Extremo")))))))))))))))))))))))))</f>
        <v>Alto</v>
      </c>
      <c r="AR178" s="163" t="s">
        <v>59</v>
      </c>
      <c r="AS178" s="168" t="s">
        <v>1169</v>
      </c>
      <c r="AT178" s="168" t="s">
        <v>905</v>
      </c>
      <c r="AU178" s="168" t="s">
        <v>901</v>
      </c>
      <c r="AV178" s="168" t="s">
        <v>906</v>
      </c>
      <c r="AW178" s="180"/>
      <c r="AX178" s="180">
        <v>46023</v>
      </c>
      <c r="AY178" s="180">
        <v>46387</v>
      </c>
      <c r="AZ178" s="176" t="s">
        <v>292</v>
      </c>
      <c r="BA178" s="181"/>
      <c r="BB178" s="176"/>
    </row>
    <row r="179" spans="1:54" s="2" customFormat="1" ht="42.75" x14ac:dyDescent="0.25">
      <c r="A179" s="223"/>
      <c r="B179" s="191"/>
      <c r="C179" s="296"/>
      <c r="D179" s="199"/>
      <c r="E179" s="200"/>
      <c r="F179" s="200"/>
      <c r="G179" s="200"/>
      <c r="H179" s="200"/>
      <c r="I179" s="201"/>
      <c r="J179" s="201"/>
      <c r="K179" s="200"/>
      <c r="L179" s="205"/>
      <c r="M179" s="206"/>
      <c r="N179" s="195"/>
      <c r="O179" s="182"/>
      <c r="P179" s="164"/>
      <c r="Q179" s="182"/>
      <c r="R179" s="182"/>
      <c r="S179" s="183"/>
      <c r="T179" s="66" t="s">
        <v>300</v>
      </c>
      <c r="U179" s="94" t="s">
        <v>1154</v>
      </c>
      <c r="V179" s="84" t="s">
        <v>35</v>
      </c>
      <c r="W179" s="83" t="s">
        <v>67</v>
      </c>
      <c r="X179" s="83" t="s">
        <v>54</v>
      </c>
      <c r="Y179" s="81" t="str">
        <f t="shared" si="71"/>
        <v>CorrectivoManual</v>
      </c>
      <c r="Z179" s="86">
        <f t="shared" si="72"/>
        <v>0.25</v>
      </c>
      <c r="AA179" s="83" t="s">
        <v>55</v>
      </c>
      <c r="AB179" s="83" t="s">
        <v>129</v>
      </c>
      <c r="AC179" s="83" t="s">
        <v>57</v>
      </c>
      <c r="AD179" s="184"/>
      <c r="AE179" s="83" t="s">
        <v>10</v>
      </c>
      <c r="AF179" s="86">
        <f>AF178-AI178</f>
        <v>0.30000000000000004</v>
      </c>
      <c r="AG179" s="83" t="s">
        <v>60</v>
      </c>
      <c r="AH179" s="86">
        <f t="shared" si="73"/>
        <v>0.25</v>
      </c>
      <c r="AI179" s="86">
        <f t="shared" si="74"/>
        <v>7.5000000000000011E-2</v>
      </c>
      <c r="AJ179" s="185"/>
      <c r="AK179" s="186"/>
      <c r="AL179" s="187"/>
      <c r="AM179" s="185"/>
      <c r="AN179" s="187"/>
      <c r="AO179" s="219"/>
      <c r="AP179" s="220"/>
      <c r="AQ179" s="218"/>
      <c r="AR179" s="163"/>
      <c r="AS179" s="168"/>
      <c r="AT179" s="168"/>
      <c r="AU179" s="168"/>
      <c r="AV179" s="168"/>
      <c r="AW179" s="180"/>
      <c r="AX179" s="180"/>
      <c r="AY179" s="180"/>
      <c r="AZ179" s="176"/>
      <c r="BA179" s="181"/>
      <c r="BB179" s="176"/>
    </row>
    <row r="180" spans="1:54" s="2" customFormat="1" ht="42.75" x14ac:dyDescent="0.25">
      <c r="A180" s="223">
        <f t="shared" ref="A180" si="96">A178+1</f>
        <v>87</v>
      </c>
      <c r="B180" s="191" t="s">
        <v>75</v>
      </c>
      <c r="C180" s="285" t="s">
        <v>259</v>
      </c>
      <c r="D180" s="198" t="s">
        <v>235</v>
      </c>
      <c r="E180" s="200" t="s">
        <v>95</v>
      </c>
      <c r="F180" s="200" t="s">
        <v>87</v>
      </c>
      <c r="G180" s="200" t="s">
        <v>139</v>
      </c>
      <c r="H180" s="200" t="s">
        <v>262</v>
      </c>
      <c r="I180" s="201" t="s">
        <v>907</v>
      </c>
      <c r="J180" s="201" t="s">
        <v>908</v>
      </c>
      <c r="K180" s="200" t="s">
        <v>177</v>
      </c>
      <c r="L180" s="204" t="s">
        <v>324</v>
      </c>
      <c r="M180" s="206" t="s">
        <v>165</v>
      </c>
      <c r="N180" s="195" t="str">
        <f>IF(M180="Máximo_2_Veces_por_Año",$I$468,IF(M180="3_a_24_veces_por_año",$I$469,IF(M180="24_a_500_veces_por_año",$I$470,IF(M180="500_a_5000_veces_por_año",$I$471,IF(M180="mas_de_5000_Veces_por_año",$I$472)))))</f>
        <v>Baja</v>
      </c>
      <c r="O180" s="182">
        <f>IF(N180="Muy Baja",$J$468,IF(N180="Baja",$J$469,IF(N180="Media",$J$470,IF(N180="Alta",$J$471,IF(N180="Muy Alta",$J$472)))))</f>
        <v>0.4</v>
      </c>
      <c r="P180" s="164" t="s">
        <v>62</v>
      </c>
      <c r="Q180" s="182">
        <f>IF(P180="Leve",$I$476,IF(P180="Menor",$I$477,IF(P180="Moderado",$I$478,IF(P180="Mayor",$I$479,IF(P180="Catastrófico",$I$480)))))</f>
        <v>0.8</v>
      </c>
      <c r="R180" s="182" t="str">
        <f>N180&amp;P180</f>
        <v>BajaMayor</v>
      </c>
      <c r="S180" s="183" t="str">
        <f>IF(R180="Muy AltaLeve","Alto",IF(R180="AltaLeve","Moderado",IF(R180="MediaLeve","Moderado",IF(R180="BajaLeve","Bajo",IF(R180="Muy BajaLeve","Bajo",IF(R180="Muy AltaMenor","Alto",IF(R180="AltaMenor","Moderado",IF(R180="MediaMenor","Moderado",IF(R180="BajaMenor","Moderado",IF(R180="Muy BajaMenor","Bajo",IF(R180="Muy AltaModerado","Alto",IF(R180="AltaModerado","Alto",IF(R180="MediaModerado","Moderado",IF(R180="BajaModerado","Moderado",IF(R180="Muy BajaModerado","Moderado",IF(R180="Muy AltaMayor","Alto",IF(R180="AltaMayor","Alto",IF(R180="MediaMayor","Alto",IF(R180="BajaMayor","Alto",IF(R180="Muy BajaMayor","Alto",IF(R180="Muy AltaCatastrófico","Extremo",IF(R180="AltaCatastrófico","Extremo",IF(R180="MediaCatastrófico","Extremo",IF(R180="BajaCatastrófico","Extremo",IF(R180="Muy BajaCatastrófico","Extremo")))))))))))))))))))))))))</f>
        <v>Alto</v>
      </c>
      <c r="T180" s="66" t="s">
        <v>298</v>
      </c>
      <c r="U180" s="94" t="s">
        <v>1155</v>
      </c>
      <c r="V180" s="84" t="s">
        <v>36</v>
      </c>
      <c r="W180" s="83" t="s">
        <v>53</v>
      </c>
      <c r="X180" s="83" t="s">
        <v>63</v>
      </c>
      <c r="Y180" s="81" t="str">
        <f t="shared" si="71"/>
        <v>PreventivoAutomatico</v>
      </c>
      <c r="Z180" s="86">
        <f t="shared" si="72"/>
        <v>0.5</v>
      </c>
      <c r="AA180" s="83" t="s">
        <v>55</v>
      </c>
      <c r="AB180" s="83" t="s">
        <v>56</v>
      </c>
      <c r="AC180" s="83" t="s">
        <v>57</v>
      </c>
      <c r="AD180" s="184" t="str">
        <f>J180</f>
        <v>Posibilidad de pérdida o alteración de información debido a fallas en la transmisión y/o eliminación de registros del servidor.</v>
      </c>
      <c r="AE180" s="83" t="s">
        <v>10</v>
      </c>
      <c r="AF180" s="86">
        <f>O180</f>
        <v>0.4</v>
      </c>
      <c r="AG180" s="83" t="s">
        <v>52</v>
      </c>
      <c r="AH180" s="86">
        <f t="shared" si="73"/>
        <v>0.5</v>
      </c>
      <c r="AI180" s="86">
        <f t="shared" si="74"/>
        <v>0.2</v>
      </c>
      <c r="AJ180" s="185">
        <f>AF181-AI181</f>
        <v>0.1</v>
      </c>
      <c r="AK180" s="186">
        <f>Q180</f>
        <v>0.8</v>
      </c>
      <c r="AL180" s="187" t="str">
        <f>IF(AJ180&lt;=0.2,"Muy Baja",IF((AJ180&gt;0.2)*AND(AJ180&lt;=0.4),"Baja",IF((AJ180&gt;0.4)*AND(AJ180&lt;=0.6),"Media",IF((AJ180&gt;0.6)*AND(AJ180&lt;=0.8),"Alta",IF((AJ180&gt;0.8)*AND(AJ180&lt;=1),"Muy Alta",0)))))</f>
        <v>Muy Baja</v>
      </c>
      <c r="AM180" s="185">
        <f>AJ180</f>
        <v>0.1</v>
      </c>
      <c r="AN180" s="187" t="str">
        <f>IF(AK180&lt;=0.2,"Leve",IF((AK180&gt;0.2)*AND(AK180&lt;=0.4),"Menor",IF((AK180&gt;0.4)*AND(AK180&lt;=0.6),"Moderado",IF((AK180&gt;0.6)*AND(AK180&lt;=0.8),"Mayor",IF((AK180&gt;0.8)*AND(AK180&lt;=1),"Catastrófico",0)))))</f>
        <v>Mayor</v>
      </c>
      <c r="AO180" s="219">
        <f>AK180</f>
        <v>0.8</v>
      </c>
      <c r="AP180" s="220" t="str">
        <f>AL180&amp;AN180</f>
        <v>Muy BajaMayor</v>
      </c>
      <c r="AQ180" s="217" t="str">
        <f>IF(AP180="Muy AltaLeve","Alto",IF(AP180="AltaLeve","Moderado",IF(AP180="MediaLeve","Moderado",IF(AP180="BajaLeve","Bajo",IF(AP180="Muy BajaLeve","Bajo",IF(AP180="Muy AltaMenor","Alto",IF(AP180="AltaMenor","Moderado",IF(AP180="MediaMenor","Moderado",IF(AP180="BajaMenor","Moderado",IF(AP180="Muy BajaMenor","Bajo",IF(AP180="Muy AltaModerado","Alto",IF(AP180="AltaModerado","Alto",IF(AP180="MediaModerado","Moderado",IF(AP180="BajaModerado","Moderado",IF(AP180="Muy BajaModerado","Moderado",IF(AP180="Muy AltaMayor","Alto",IF(AP180="AltaMayor","Alto",IF(AP180="MediaMayor","Alto",IF(AP180="BajaMayor","Alto",IF(AP180="Muy BajaMayor","Alto",IF(AP180="Muy AltaCatastrófico","Extremo",IF(AP180="AltaCatastrófico","Extremo",IF(AP180="MediaCatastrófico","Extremo",IF(AP180="BajaCatastrófico","Extremo",IF(AP180="Muy BajaCatastrófico","Extremo")))))))))))))))))))))))))</f>
        <v>Alto</v>
      </c>
      <c r="AR180" s="163" t="s">
        <v>59</v>
      </c>
      <c r="AS180" s="168" t="s">
        <v>1170</v>
      </c>
      <c r="AT180" s="168" t="s">
        <v>909</v>
      </c>
      <c r="AU180" s="168" t="s">
        <v>901</v>
      </c>
      <c r="AV180" s="168" t="s">
        <v>902</v>
      </c>
      <c r="AW180" s="180"/>
      <c r="AX180" s="180">
        <v>46023</v>
      </c>
      <c r="AY180" s="180">
        <v>46387</v>
      </c>
      <c r="AZ180" s="176" t="s">
        <v>291</v>
      </c>
      <c r="BA180" s="181"/>
      <c r="BB180" s="176"/>
    </row>
    <row r="181" spans="1:54" s="2" customFormat="1" ht="42.75" x14ac:dyDescent="0.25">
      <c r="A181" s="223"/>
      <c r="B181" s="191"/>
      <c r="C181" s="296"/>
      <c r="D181" s="199"/>
      <c r="E181" s="200"/>
      <c r="F181" s="200"/>
      <c r="G181" s="200"/>
      <c r="H181" s="200"/>
      <c r="I181" s="201"/>
      <c r="J181" s="201"/>
      <c r="K181" s="200"/>
      <c r="L181" s="205"/>
      <c r="M181" s="206"/>
      <c r="N181" s="195"/>
      <c r="O181" s="182"/>
      <c r="P181" s="164"/>
      <c r="Q181" s="182"/>
      <c r="R181" s="182"/>
      <c r="S181" s="183"/>
      <c r="T181" s="66" t="s">
        <v>300</v>
      </c>
      <c r="U181" s="94" t="s">
        <v>1156</v>
      </c>
      <c r="V181" s="84" t="s">
        <v>35</v>
      </c>
      <c r="W181" s="83" t="s">
        <v>53</v>
      </c>
      <c r="X181" s="83" t="s">
        <v>63</v>
      </c>
      <c r="Y181" s="81" t="str">
        <f t="shared" si="71"/>
        <v>PreventivoAutomatico</v>
      </c>
      <c r="Z181" s="86">
        <f t="shared" si="72"/>
        <v>0.5</v>
      </c>
      <c r="AA181" s="83" t="s">
        <v>55</v>
      </c>
      <c r="AB181" s="83" t="s">
        <v>56</v>
      </c>
      <c r="AC181" s="83" t="s">
        <v>57</v>
      </c>
      <c r="AD181" s="184"/>
      <c r="AE181" s="83" t="s">
        <v>10</v>
      </c>
      <c r="AF181" s="86">
        <f>AF180-AI180</f>
        <v>0.2</v>
      </c>
      <c r="AG181" s="83" t="s">
        <v>60</v>
      </c>
      <c r="AH181" s="86">
        <f t="shared" si="73"/>
        <v>0.5</v>
      </c>
      <c r="AI181" s="86">
        <f t="shared" si="74"/>
        <v>0.1</v>
      </c>
      <c r="AJ181" s="185"/>
      <c r="AK181" s="186"/>
      <c r="AL181" s="187"/>
      <c r="AM181" s="185"/>
      <c r="AN181" s="187"/>
      <c r="AO181" s="219"/>
      <c r="AP181" s="220"/>
      <c r="AQ181" s="218"/>
      <c r="AR181" s="163"/>
      <c r="AS181" s="168"/>
      <c r="AT181" s="168"/>
      <c r="AU181" s="168"/>
      <c r="AV181" s="168"/>
      <c r="AW181" s="180"/>
      <c r="AX181" s="180"/>
      <c r="AY181" s="180"/>
      <c r="AZ181" s="176"/>
      <c r="BA181" s="181"/>
      <c r="BB181" s="176"/>
    </row>
    <row r="182" spans="1:54" s="2" customFormat="1" ht="42.75" customHeight="1" x14ac:dyDescent="0.25">
      <c r="A182" s="223">
        <f t="shared" ref="A182" si="97">A180+1</f>
        <v>88</v>
      </c>
      <c r="B182" s="191" t="s">
        <v>75</v>
      </c>
      <c r="C182" s="285" t="s">
        <v>259</v>
      </c>
      <c r="D182" s="198" t="s">
        <v>235</v>
      </c>
      <c r="E182" s="200" t="s">
        <v>95</v>
      </c>
      <c r="F182" s="200" t="s">
        <v>87</v>
      </c>
      <c r="G182" s="200" t="s">
        <v>139</v>
      </c>
      <c r="H182" s="200" t="s">
        <v>262</v>
      </c>
      <c r="I182" s="201" t="s">
        <v>910</v>
      </c>
      <c r="J182" s="201" t="s">
        <v>911</v>
      </c>
      <c r="K182" s="200" t="s">
        <v>184</v>
      </c>
      <c r="L182" s="204" t="s">
        <v>324</v>
      </c>
      <c r="M182" s="206" t="s">
        <v>165</v>
      </c>
      <c r="N182" s="195" t="str">
        <f>IF(M182="Máximo_2_Veces_por_Año",$I$468,IF(M182="3_a_24_veces_por_año",$I$469,IF(M182="24_a_500_veces_por_año",$I$470,IF(M182="500_a_5000_veces_por_año",$I$471,IF(M182="mas_de_5000_Veces_por_año",$I$472)))))</f>
        <v>Baja</v>
      </c>
      <c r="O182" s="182">
        <f>IF(N182="Muy Baja",$J$468,IF(N182="Baja",$J$469,IF(N182="Media",$J$470,IF(N182="Alta",$J$471,IF(N182="Muy Alta",$J$472)))))</f>
        <v>0.4</v>
      </c>
      <c r="P182" s="164" t="s">
        <v>62</v>
      </c>
      <c r="Q182" s="182">
        <f>IF(P182="Leve",$I$476,IF(P182="Menor",$I$477,IF(P182="Moderado",$I$478,IF(P182="Mayor",$I$479,IF(P182="Catastrófico",$I$480)))))</f>
        <v>0.8</v>
      </c>
      <c r="R182" s="182" t="str">
        <f>N182&amp;P182</f>
        <v>BajaMayor</v>
      </c>
      <c r="S182" s="183" t="str">
        <f>IF(R182="Muy AltaLeve","Alto",IF(R182="AltaLeve","Moderado",IF(R182="MediaLeve","Moderado",IF(R182="BajaLeve","Bajo",IF(R182="Muy BajaLeve","Bajo",IF(R182="Muy AltaMenor","Alto",IF(R182="AltaMenor","Moderado",IF(R182="MediaMenor","Moderado",IF(R182="BajaMenor","Moderado",IF(R182="Muy BajaMenor","Bajo",IF(R182="Muy AltaModerado","Alto",IF(R182="AltaModerado","Alto",IF(R182="MediaModerado","Moderado",IF(R182="BajaModerado","Moderado",IF(R182="Muy BajaModerado","Moderado",IF(R182="Muy AltaMayor","Alto",IF(R182="AltaMayor","Alto",IF(R182="MediaMayor","Alto",IF(R182="BajaMayor","Alto",IF(R182="Muy BajaMayor","Alto",IF(R182="Muy AltaCatastrófico","Extremo",IF(R182="AltaCatastrófico","Extremo",IF(R182="MediaCatastrófico","Extremo",IF(R182="BajaCatastrófico","Extremo",IF(R182="Muy BajaCatastrófico","Extremo")))))))))))))))))))))))))</f>
        <v>Alto</v>
      </c>
      <c r="T182" s="66" t="s">
        <v>298</v>
      </c>
      <c r="U182" s="94" t="s">
        <v>1157</v>
      </c>
      <c r="V182" s="84" t="s">
        <v>35</v>
      </c>
      <c r="W182" s="83" t="s">
        <v>67</v>
      </c>
      <c r="X182" s="83" t="s">
        <v>54</v>
      </c>
      <c r="Y182" s="81" t="str">
        <f t="shared" si="71"/>
        <v>CorrectivoManual</v>
      </c>
      <c r="Z182" s="86">
        <f t="shared" si="72"/>
        <v>0.25</v>
      </c>
      <c r="AA182" s="83" t="s">
        <v>55</v>
      </c>
      <c r="AB182" s="83" t="s">
        <v>129</v>
      </c>
      <c r="AC182" s="83" t="s">
        <v>57</v>
      </c>
      <c r="AD182" s="184" t="str">
        <f>J182</f>
        <v>Posibilidad de elaboración inconsistente de reportes por carencia de una guía estandarizada.</v>
      </c>
      <c r="AE182" s="83" t="s">
        <v>10</v>
      </c>
      <c r="AF182" s="86">
        <f>O182</f>
        <v>0.4</v>
      </c>
      <c r="AG182" s="83" t="s">
        <v>52</v>
      </c>
      <c r="AH182" s="86">
        <f t="shared" si="73"/>
        <v>0.25</v>
      </c>
      <c r="AI182" s="86">
        <f t="shared" si="74"/>
        <v>0.1</v>
      </c>
      <c r="AJ182" s="185">
        <f>AF183-AI183</f>
        <v>0.22500000000000003</v>
      </c>
      <c r="AK182" s="186">
        <f>Q182</f>
        <v>0.8</v>
      </c>
      <c r="AL182" s="187" t="str">
        <f>IF(AJ182&lt;=0.2,"Muy Baja",IF((AJ182&gt;0.2)*AND(AJ182&lt;=0.4),"Baja",IF((AJ182&gt;0.4)*AND(AJ182&lt;=0.6),"Media",IF((AJ182&gt;0.6)*AND(AJ182&lt;=0.8),"Alta",IF((AJ182&gt;0.8)*AND(AJ182&lt;=1),"Muy Alta",0)))))</f>
        <v>Baja</v>
      </c>
      <c r="AM182" s="185">
        <f>AJ182</f>
        <v>0.22500000000000003</v>
      </c>
      <c r="AN182" s="187" t="str">
        <f>IF(AK182&lt;=0.2,"Leve",IF((AK182&gt;0.2)*AND(AK182&lt;=0.4),"Menor",IF((AK182&gt;0.4)*AND(AK182&lt;=0.6),"Moderado",IF((AK182&gt;0.6)*AND(AK182&lt;=0.8),"Mayor",IF((AK182&gt;0.8)*AND(AK182&lt;=1),"Catastrófico",0)))))</f>
        <v>Mayor</v>
      </c>
      <c r="AO182" s="219">
        <f>AK182</f>
        <v>0.8</v>
      </c>
      <c r="AP182" s="220" t="str">
        <f>AL182&amp;AN182</f>
        <v>BajaMayor</v>
      </c>
      <c r="AQ182" s="217" t="str">
        <f>IF(AP182="Muy AltaLeve","Alto",IF(AP182="AltaLeve","Moderado",IF(AP182="MediaLeve","Moderado",IF(AP182="BajaLeve","Bajo",IF(AP182="Muy BajaLeve","Bajo",IF(AP182="Muy AltaMenor","Alto",IF(AP182="AltaMenor","Moderado",IF(AP182="MediaMenor","Moderado",IF(AP182="BajaMenor","Moderado",IF(AP182="Muy BajaMenor","Bajo",IF(AP182="Muy AltaModerado","Alto",IF(AP182="AltaModerado","Alto",IF(AP182="MediaModerado","Moderado",IF(AP182="BajaModerado","Moderado",IF(AP182="Muy BajaModerado","Moderado",IF(AP182="Muy AltaMayor","Alto",IF(AP182="AltaMayor","Alto",IF(AP182="MediaMayor","Alto",IF(AP182="BajaMayor","Alto",IF(AP182="Muy BajaMayor","Alto",IF(AP182="Muy AltaCatastrófico","Extremo",IF(AP182="AltaCatastrófico","Extremo",IF(AP182="MediaCatastrófico","Extremo",IF(AP182="BajaCatastrófico","Extremo",IF(AP182="Muy BajaCatastrófico","Extremo")))))))))))))))))))))))))</f>
        <v>Alto</v>
      </c>
      <c r="AR182" s="163" t="s">
        <v>59</v>
      </c>
      <c r="AS182" s="168" t="s">
        <v>1171</v>
      </c>
      <c r="AT182" s="168" t="s">
        <v>1172</v>
      </c>
      <c r="AU182" s="168" t="s">
        <v>901</v>
      </c>
      <c r="AV182" s="168" t="s">
        <v>1173</v>
      </c>
      <c r="AW182" s="180"/>
      <c r="AX182" s="180">
        <v>46023</v>
      </c>
      <c r="AY182" s="180">
        <v>46387</v>
      </c>
      <c r="AZ182" s="176" t="s">
        <v>292</v>
      </c>
      <c r="BA182" s="181"/>
      <c r="BB182" s="176"/>
    </row>
    <row r="183" spans="1:54" s="2" customFormat="1" ht="42.75" x14ac:dyDescent="0.25">
      <c r="A183" s="223"/>
      <c r="B183" s="191"/>
      <c r="C183" s="296"/>
      <c r="D183" s="199"/>
      <c r="E183" s="200"/>
      <c r="F183" s="200"/>
      <c r="G183" s="200"/>
      <c r="H183" s="200"/>
      <c r="I183" s="201"/>
      <c r="J183" s="201"/>
      <c r="K183" s="200"/>
      <c r="L183" s="205"/>
      <c r="M183" s="206"/>
      <c r="N183" s="195"/>
      <c r="O183" s="182"/>
      <c r="P183" s="164"/>
      <c r="Q183" s="182"/>
      <c r="R183" s="182"/>
      <c r="S183" s="183"/>
      <c r="T183" s="66" t="s">
        <v>300</v>
      </c>
      <c r="U183" s="94" t="s">
        <v>1158</v>
      </c>
      <c r="V183" s="84" t="s">
        <v>35</v>
      </c>
      <c r="W183" s="83" t="s">
        <v>67</v>
      </c>
      <c r="X183" s="83" t="s">
        <v>54</v>
      </c>
      <c r="Y183" s="81" t="str">
        <f t="shared" si="71"/>
        <v>CorrectivoManual</v>
      </c>
      <c r="Z183" s="86">
        <f t="shared" si="72"/>
        <v>0.25</v>
      </c>
      <c r="AA183" s="83" t="s">
        <v>55</v>
      </c>
      <c r="AB183" s="83" t="s">
        <v>129</v>
      </c>
      <c r="AC183" s="83" t="s">
        <v>57</v>
      </c>
      <c r="AD183" s="184"/>
      <c r="AE183" s="83" t="s">
        <v>10</v>
      </c>
      <c r="AF183" s="86">
        <f>AF182-AI182</f>
        <v>0.30000000000000004</v>
      </c>
      <c r="AG183" s="83" t="s">
        <v>60</v>
      </c>
      <c r="AH183" s="86">
        <f t="shared" si="73"/>
        <v>0.25</v>
      </c>
      <c r="AI183" s="86">
        <f t="shared" si="74"/>
        <v>7.5000000000000011E-2</v>
      </c>
      <c r="AJ183" s="185"/>
      <c r="AK183" s="186"/>
      <c r="AL183" s="187"/>
      <c r="AM183" s="185"/>
      <c r="AN183" s="187"/>
      <c r="AO183" s="219"/>
      <c r="AP183" s="220"/>
      <c r="AQ183" s="218"/>
      <c r="AR183" s="163"/>
      <c r="AS183" s="168"/>
      <c r="AT183" s="168"/>
      <c r="AU183" s="168"/>
      <c r="AV183" s="168"/>
      <c r="AW183" s="180"/>
      <c r="AX183" s="180"/>
      <c r="AY183" s="180"/>
      <c r="AZ183" s="176"/>
      <c r="BA183" s="181"/>
      <c r="BB183" s="176"/>
    </row>
    <row r="184" spans="1:54" s="2" customFormat="1" ht="42.75" x14ac:dyDescent="0.25">
      <c r="A184" s="223">
        <f t="shared" ref="A184" si="98">A182+1</f>
        <v>89</v>
      </c>
      <c r="B184" s="191" t="s">
        <v>75</v>
      </c>
      <c r="C184" s="285" t="s">
        <v>259</v>
      </c>
      <c r="D184" s="198" t="s">
        <v>241</v>
      </c>
      <c r="E184" s="200" t="s">
        <v>95</v>
      </c>
      <c r="F184" s="200" t="s">
        <v>87</v>
      </c>
      <c r="G184" s="200" t="s">
        <v>139</v>
      </c>
      <c r="H184" s="200" t="s">
        <v>262</v>
      </c>
      <c r="I184" s="201" t="s">
        <v>912</v>
      </c>
      <c r="J184" s="201" t="s">
        <v>913</v>
      </c>
      <c r="K184" s="200" t="s">
        <v>184</v>
      </c>
      <c r="L184" s="204" t="s">
        <v>324</v>
      </c>
      <c r="M184" s="206" t="s">
        <v>165</v>
      </c>
      <c r="N184" s="195" t="str">
        <f>IF(M184="Máximo_2_Veces_por_Año",$I$468,IF(M184="3_a_24_veces_por_año",$I$469,IF(M184="24_a_500_veces_por_año",$I$470,IF(M184="500_a_5000_veces_por_año",$I$471,IF(M184="mas_de_5000_Veces_por_año",$I$472)))))</f>
        <v>Baja</v>
      </c>
      <c r="O184" s="182">
        <f>IF(N184="Muy Baja",$J$468,IF(N184="Baja",$J$469,IF(N184="Media",$J$470,IF(N184="Alta",$J$471,IF(N184="Muy Alta",$J$472)))))</f>
        <v>0.4</v>
      </c>
      <c r="P184" s="164" t="s">
        <v>62</v>
      </c>
      <c r="Q184" s="182">
        <f>IF(P184="Leve",$I$476,IF(P184="Menor",$I$477,IF(P184="Moderado",$I$478,IF(P184="Mayor",$I$479,IF(P184="Catastrófico",$I$480)))))</f>
        <v>0.8</v>
      </c>
      <c r="R184" s="182" t="str">
        <f>N184&amp;P184</f>
        <v>BajaMayor</v>
      </c>
      <c r="S184" s="183" t="str">
        <f>IF(R184="Muy AltaLeve","Alto",IF(R184="AltaLeve","Moderado",IF(R184="MediaLeve","Moderado",IF(R184="BajaLeve","Bajo",IF(R184="Muy BajaLeve","Bajo",IF(R184="Muy AltaMenor","Alto",IF(R184="AltaMenor","Moderado",IF(R184="MediaMenor","Moderado",IF(R184="BajaMenor","Moderado",IF(R184="Muy BajaMenor","Bajo",IF(R184="Muy AltaModerado","Alto",IF(R184="AltaModerado","Alto",IF(R184="MediaModerado","Moderado",IF(R184="BajaModerado","Moderado",IF(R184="Muy BajaModerado","Moderado",IF(R184="Muy AltaMayor","Alto",IF(R184="AltaMayor","Alto",IF(R184="MediaMayor","Alto",IF(R184="BajaMayor","Alto",IF(R184="Muy BajaMayor","Alto",IF(R184="Muy AltaCatastrófico","Extremo",IF(R184="AltaCatastrófico","Extremo",IF(R184="MediaCatastrófico","Extremo",IF(R184="BajaCatastrófico","Extremo",IF(R184="Muy BajaCatastrófico","Extremo")))))))))))))))))))))))))</f>
        <v>Alto</v>
      </c>
      <c r="T184" s="66" t="s">
        <v>298</v>
      </c>
      <c r="U184" s="94" t="s">
        <v>1159</v>
      </c>
      <c r="V184" s="84" t="s">
        <v>35</v>
      </c>
      <c r="W184" s="83" t="s">
        <v>67</v>
      </c>
      <c r="X184" s="83" t="s">
        <v>54</v>
      </c>
      <c r="Y184" s="81" t="str">
        <f t="shared" si="71"/>
        <v>CorrectivoManual</v>
      </c>
      <c r="Z184" s="86">
        <f t="shared" si="72"/>
        <v>0.25</v>
      </c>
      <c r="AA184" s="83" t="s">
        <v>55</v>
      </c>
      <c r="AB184" s="83" t="s">
        <v>129</v>
      </c>
      <c r="AC184" s="83" t="s">
        <v>57</v>
      </c>
      <c r="AD184" s="184" t="str">
        <f>J184</f>
        <v>Posibilidad de uso inadecuado de la imagen corporativa de la entidad por desconocimiento de los lineamientos establecidos.</v>
      </c>
      <c r="AE184" s="83" t="s">
        <v>10</v>
      </c>
      <c r="AF184" s="86">
        <f>O184</f>
        <v>0.4</v>
      </c>
      <c r="AG184" s="83" t="s">
        <v>52</v>
      </c>
      <c r="AH184" s="86">
        <f t="shared" si="73"/>
        <v>0.25</v>
      </c>
      <c r="AI184" s="86">
        <f t="shared" si="74"/>
        <v>0.1</v>
      </c>
      <c r="AJ184" s="185">
        <f>AF185-AI185</f>
        <v>0.22500000000000003</v>
      </c>
      <c r="AK184" s="186">
        <f>Q184</f>
        <v>0.8</v>
      </c>
      <c r="AL184" s="187" t="str">
        <f>IF(AJ184&lt;=0.2,"Muy Baja",IF((AJ184&gt;0.2)*AND(AJ184&lt;=0.4),"Baja",IF((AJ184&gt;0.4)*AND(AJ184&lt;=0.6),"Media",IF((AJ184&gt;0.6)*AND(AJ184&lt;=0.8),"Alta",IF((AJ184&gt;0.8)*AND(AJ184&lt;=1),"Muy Alta",0)))))</f>
        <v>Baja</v>
      </c>
      <c r="AM184" s="185">
        <f>AJ184</f>
        <v>0.22500000000000003</v>
      </c>
      <c r="AN184" s="187" t="str">
        <f>IF(AK184&lt;=0.2,"Leve",IF((AK184&gt;0.2)*AND(AK184&lt;=0.4),"Menor",IF((AK184&gt;0.4)*AND(AK184&lt;=0.6),"Moderado",IF((AK184&gt;0.6)*AND(AK184&lt;=0.8),"Mayor",IF((AK184&gt;0.8)*AND(AK184&lt;=1),"Catastrófico",0)))))</f>
        <v>Mayor</v>
      </c>
      <c r="AO184" s="219">
        <f>AK184</f>
        <v>0.8</v>
      </c>
      <c r="AP184" s="220" t="str">
        <f>AL184&amp;AN184</f>
        <v>BajaMayor</v>
      </c>
      <c r="AQ184" s="217" t="str">
        <f>IF(AP184="Muy AltaLeve","Alto",IF(AP184="AltaLeve","Moderado",IF(AP184="MediaLeve","Moderado",IF(AP184="BajaLeve","Bajo",IF(AP184="Muy BajaLeve","Bajo",IF(AP184="Muy AltaMenor","Alto",IF(AP184="AltaMenor","Moderado",IF(AP184="MediaMenor","Moderado",IF(AP184="BajaMenor","Moderado",IF(AP184="Muy BajaMenor","Bajo",IF(AP184="Muy AltaModerado","Alto",IF(AP184="AltaModerado","Alto",IF(AP184="MediaModerado","Moderado",IF(AP184="BajaModerado","Moderado",IF(AP184="Muy BajaModerado","Moderado",IF(AP184="Muy AltaMayor","Alto",IF(AP184="AltaMayor","Alto",IF(AP184="MediaMayor","Alto",IF(AP184="BajaMayor","Alto",IF(AP184="Muy BajaMayor","Alto",IF(AP184="Muy AltaCatastrófico","Extremo",IF(AP184="AltaCatastrófico","Extremo",IF(AP184="MediaCatastrófico","Extremo",IF(AP184="BajaCatastrófico","Extremo",IF(AP184="Muy BajaCatastrófico","Extremo")))))))))))))))))))))))))</f>
        <v>Alto</v>
      </c>
      <c r="AR184" s="163" t="s">
        <v>59</v>
      </c>
      <c r="AS184" s="168" t="s">
        <v>1174</v>
      </c>
      <c r="AT184" s="168" t="s">
        <v>914</v>
      </c>
      <c r="AU184" s="168" t="s">
        <v>901</v>
      </c>
      <c r="AV184" s="168" t="s">
        <v>1175</v>
      </c>
      <c r="AW184" s="180"/>
      <c r="AX184" s="180">
        <v>46023</v>
      </c>
      <c r="AY184" s="180">
        <v>46387</v>
      </c>
      <c r="AZ184" s="176" t="s">
        <v>292</v>
      </c>
      <c r="BA184" s="181"/>
      <c r="BB184" s="176"/>
    </row>
    <row r="185" spans="1:54" s="2" customFormat="1" ht="42.75" x14ac:dyDescent="0.25">
      <c r="A185" s="223"/>
      <c r="B185" s="191"/>
      <c r="C185" s="296"/>
      <c r="D185" s="199"/>
      <c r="E185" s="200"/>
      <c r="F185" s="200"/>
      <c r="G185" s="200"/>
      <c r="H185" s="200"/>
      <c r="I185" s="201"/>
      <c r="J185" s="201"/>
      <c r="K185" s="200"/>
      <c r="L185" s="205"/>
      <c r="M185" s="206"/>
      <c r="N185" s="195"/>
      <c r="O185" s="182"/>
      <c r="P185" s="164"/>
      <c r="Q185" s="182"/>
      <c r="R185" s="182"/>
      <c r="S185" s="183"/>
      <c r="T185" s="66" t="s">
        <v>300</v>
      </c>
      <c r="U185" s="94" t="s">
        <v>1160</v>
      </c>
      <c r="V185" s="84" t="s">
        <v>35</v>
      </c>
      <c r="W185" s="83" t="s">
        <v>67</v>
      </c>
      <c r="X185" s="83" t="s">
        <v>54</v>
      </c>
      <c r="Y185" s="81" t="str">
        <f t="shared" si="71"/>
        <v>CorrectivoManual</v>
      </c>
      <c r="Z185" s="86">
        <f t="shared" si="72"/>
        <v>0.25</v>
      </c>
      <c r="AA185" s="83" t="s">
        <v>55</v>
      </c>
      <c r="AB185" s="83" t="s">
        <v>129</v>
      </c>
      <c r="AC185" s="83" t="s">
        <v>57</v>
      </c>
      <c r="AD185" s="184"/>
      <c r="AE185" s="83" t="s">
        <v>10</v>
      </c>
      <c r="AF185" s="86">
        <f>AF184-AI184</f>
        <v>0.30000000000000004</v>
      </c>
      <c r="AG185" s="83" t="s">
        <v>60</v>
      </c>
      <c r="AH185" s="86">
        <f t="shared" si="73"/>
        <v>0.25</v>
      </c>
      <c r="AI185" s="86">
        <f t="shared" si="74"/>
        <v>7.5000000000000011E-2</v>
      </c>
      <c r="AJ185" s="185"/>
      <c r="AK185" s="186"/>
      <c r="AL185" s="187"/>
      <c r="AM185" s="185"/>
      <c r="AN185" s="187"/>
      <c r="AO185" s="219"/>
      <c r="AP185" s="220"/>
      <c r="AQ185" s="218"/>
      <c r="AR185" s="163"/>
      <c r="AS185" s="168"/>
      <c r="AT185" s="168"/>
      <c r="AU185" s="168"/>
      <c r="AV185" s="168"/>
      <c r="AW185" s="180"/>
      <c r="AX185" s="180"/>
      <c r="AY185" s="180"/>
      <c r="AZ185" s="176"/>
      <c r="BA185" s="181"/>
      <c r="BB185" s="176"/>
    </row>
    <row r="186" spans="1:54" s="2" customFormat="1" ht="42.75" x14ac:dyDescent="0.25">
      <c r="A186" s="223">
        <f t="shared" ref="A186" si="99">A184+1</f>
        <v>90</v>
      </c>
      <c r="B186" s="191" t="s">
        <v>75</v>
      </c>
      <c r="C186" s="285" t="s">
        <v>259</v>
      </c>
      <c r="D186" s="198" t="s">
        <v>235</v>
      </c>
      <c r="E186" s="200" t="s">
        <v>95</v>
      </c>
      <c r="F186" s="200" t="s">
        <v>87</v>
      </c>
      <c r="G186" s="200" t="s">
        <v>139</v>
      </c>
      <c r="H186" s="200" t="s">
        <v>262</v>
      </c>
      <c r="I186" s="201" t="s">
        <v>915</v>
      </c>
      <c r="J186" s="201" t="s">
        <v>916</v>
      </c>
      <c r="K186" s="200" t="s">
        <v>184</v>
      </c>
      <c r="L186" s="204" t="s">
        <v>324</v>
      </c>
      <c r="M186" s="206" t="s">
        <v>165</v>
      </c>
      <c r="N186" s="195" t="str">
        <f>IF(M186="Máximo_2_Veces_por_Año",$I$468,IF(M186="3_a_24_veces_por_año",$I$469,IF(M186="24_a_500_veces_por_año",$I$470,IF(M186="500_a_5000_veces_por_año",$I$471,IF(M186="mas_de_5000_Veces_por_año",$I$472)))))</f>
        <v>Baja</v>
      </c>
      <c r="O186" s="182">
        <f>IF(N186="Muy Baja",$J$468,IF(N186="Baja",$J$469,IF(N186="Media",$J$470,IF(N186="Alta",$J$471,IF(N186="Muy Alta",$J$472)))))</f>
        <v>0.4</v>
      </c>
      <c r="P186" s="164" t="s">
        <v>62</v>
      </c>
      <c r="Q186" s="182">
        <f>IF(P186="Leve",$I$476,IF(P186="Menor",$I$477,IF(P186="Moderado",$I$478,IF(P186="Mayor",$I$479,IF(P186="Catastrófico",$I$480)))))</f>
        <v>0.8</v>
      </c>
      <c r="R186" s="182" t="str">
        <f>N186&amp;P186</f>
        <v>BajaMayor</v>
      </c>
      <c r="S186" s="183" t="str">
        <f>IF(R186="Muy AltaLeve","Alto",IF(R186="AltaLeve","Moderado",IF(R186="MediaLeve","Moderado",IF(R186="BajaLeve","Bajo",IF(R186="Muy BajaLeve","Bajo",IF(R186="Muy AltaMenor","Alto",IF(R186="AltaMenor","Moderado",IF(R186="MediaMenor","Moderado",IF(R186="BajaMenor","Moderado",IF(R186="Muy BajaMenor","Bajo",IF(R186="Muy AltaModerado","Alto",IF(R186="AltaModerado","Alto",IF(R186="MediaModerado","Moderado",IF(R186="BajaModerado","Moderado",IF(R186="Muy BajaModerado","Moderado",IF(R186="Muy AltaMayor","Alto",IF(R186="AltaMayor","Alto",IF(R186="MediaMayor","Alto",IF(R186="BajaMayor","Alto",IF(R186="Muy BajaMayor","Alto",IF(R186="Muy AltaCatastrófico","Extremo",IF(R186="AltaCatastrófico","Extremo",IF(R186="MediaCatastrófico","Extremo",IF(R186="BajaCatastrófico","Extremo",IF(R186="Muy BajaCatastrófico","Extremo")))))))))))))))))))))))))</f>
        <v>Alto</v>
      </c>
      <c r="T186" s="66" t="s">
        <v>298</v>
      </c>
      <c r="U186" s="94" t="s">
        <v>917</v>
      </c>
      <c r="V186" s="84" t="s">
        <v>35</v>
      </c>
      <c r="W186" s="83" t="s">
        <v>53</v>
      </c>
      <c r="X186" s="83" t="s">
        <v>54</v>
      </c>
      <c r="Y186" s="81" t="str">
        <f t="shared" si="71"/>
        <v>PreventivoManual</v>
      </c>
      <c r="Z186" s="86">
        <f t="shared" si="72"/>
        <v>0.4</v>
      </c>
      <c r="AA186" s="83" t="s">
        <v>55</v>
      </c>
      <c r="AB186" s="83" t="s">
        <v>56</v>
      </c>
      <c r="AC186" s="83" t="s">
        <v>57</v>
      </c>
      <c r="AD186" s="184" t="str">
        <f>J186</f>
        <v xml:space="preserve">Posibilidad de cambios frecuentes en los cronogramas planificados por el desarrollo priorizado de actividades institucionales no previstas. </v>
      </c>
      <c r="AE186" s="83" t="s">
        <v>10</v>
      </c>
      <c r="AF186" s="86">
        <f>O186</f>
        <v>0.4</v>
      </c>
      <c r="AG186" s="83" t="s">
        <v>52</v>
      </c>
      <c r="AH186" s="86">
        <f t="shared" si="73"/>
        <v>0.4</v>
      </c>
      <c r="AI186" s="86">
        <f t="shared" si="74"/>
        <v>0.16000000000000003</v>
      </c>
      <c r="AJ186" s="185">
        <f>AF187-AI187</f>
        <v>0.18</v>
      </c>
      <c r="AK186" s="186">
        <f>Q186</f>
        <v>0.8</v>
      </c>
      <c r="AL186" s="187" t="str">
        <f>IF(AJ186&lt;=0.2,"Muy Baja",IF((AJ186&gt;0.2)*AND(AJ186&lt;=0.4),"Baja",IF((AJ186&gt;0.4)*AND(AJ186&lt;=0.6),"Media",IF((AJ186&gt;0.6)*AND(AJ186&lt;=0.8),"Alta",IF((AJ186&gt;0.8)*AND(AJ186&lt;=1),"Muy Alta",0)))))</f>
        <v>Muy Baja</v>
      </c>
      <c r="AM186" s="185">
        <f>AJ186</f>
        <v>0.18</v>
      </c>
      <c r="AN186" s="187" t="str">
        <f>IF(AK186&lt;=0.2,"Leve",IF((AK186&gt;0.2)*AND(AK186&lt;=0.4),"Menor",IF((AK186&gt;0.4)*AND(AK186&lt;=0.6),"Moderado",IF((AK186&gt;0.6)*AND(AK186&lt;=0.8),"Mayor",IF((AK186&gt;0.8)*AND(AK186&lt;=1),"Catastrófico",0)))))</f>
        <v>Mayor</v>
      </c>
      <c r="AO186" s="219">
        <f>AK186</f>
        <v>0.8</v>
      </c>
      <c r="AP186" s="220" t="str">
        <f>AL186&amp;AN186</f>
        <v>Muy BajaMayor</v>
      </c>
      <c r="AQ186" s="217" t="str">
        <f>IF(AP186="Muy AltaLeve","Alto",IF(AP186="AltaLeve","Moderado",IF(AP186="MediaLeve","Moderado",IF(AP186="BajaLeve","Bajo",IF(AP186="Muy BajaLeve","Bajo",IF(AP186="Muy AltaMenor","Alto",IF(AP186="AltaMenor","Moderado",IF(AP186="MediaMenor","Moderado",IF(AP186="BajaMenor","Moderado",IF(AP186="Muy BajaMenor","Bajo",IF(AP186="Muy AltaModerado","Alto",IF(AP186="AltaModerado","Alto",IF(AP186="MediaModerado","Moderado",IF(AP186="BajaModerado","Moderado",IF(AP186="Muy BajaModerado","Moderado",IF(AP186="Muy AltaMayor","Alto",IF(AP186="AltaMayor","Alto",IF(AP186="MediaMayor","Alto",IF(AP186="BajaMayor","Alto",IF(AP186="Muy BajaMayor","Alto",IF(AP186="Muy AltaCatastrófico","Extremo",IF(AP186="AltaCatastrófico","Extremo",IF(AP186="MediaCatastrófico","Extremo",IF(AP186="BajaCatastrófico","Extremo",IF(AP186="Muy BajaCatastrófico","Extremo")))))))))))))))))))))))))</f>
        <v>Alto</v>
      </c>
      <c r="AR186" s="163" t="s">
        <v>59</v>
      </c>
      <c r="AS186" s="168" t="s">
        <v>1176</v>
      </c>
      <c r="AT186" s="168" t="s">
        <v>918</v>
      </c>
      <c r="AU186" s="168" t="s">
        <v>901</v>
      </c>
      <c r="AV186" s="168" t="s">
        <v>919</v>
      </c>
      <c r="AW186" s="180"/>
      <c r="AX186" s="180">
        <v>46023</v>
      </c>
      <c r="AY186" s="180">
        <v>46387</v>
      </c>
      <c r="AZ186" s="176" t="s">
        <v>289</v>
      </c>
      <c r="BA186" s="181"/>
      <c r="BB186" s="176"/>
    </row>
    <row r="187" spans="1:54" s="2" customFormat="1" ht="42.75" x14ac:dyDescent="0.25">
      <c r="A187" s="223"/>
      <c r="B187" s="191"/>
      <c r="C187" s="296"/>
      <c r="D187" s="199"/>
      <c r="E187" s="200"/>
      <c r="F187" s="200"/>
      <c r="G187" s="200"/>
      <c r="H187" s="200"/>
      <c r="I187" s="201"/>
      <c r="J187" s="201"/>
      <c r="K187" s="200"/>
      <c r="L187" s="205"/>
      <c r="M187" s="206"/>
      <c r="N187" s="195"/>
      <c r="O187" s="182"/>
      <c r="P187" s="164"/>
      <c r="Q187" s="182"/>
      <c r="R187" s="182"/>
      <c r="S187" s="183"/>
      <c r="T187" s="66" t="s">
        <v>300</v>
      </c>
      <c r="U187" s="94" t="s">
        <v>920</v>
      </c>
      <c r="V187" s="84" t="s">
        <v>35</v>
      </c>
      <c r="W187" s="83" t="s">
        <v>67</v>
      </c>
      <c r="X187" s="83" t="s">
        <v>54</v>
      </c>
      <c r="Y187" s="81" t="str">
        <f t="shared" si="71"/>
        <v>CorrectivoManual</v>
      </c>
      <c r="Z187" s="86">
        <f t="shared" si="72"/>
        <v>0.25</v>
      </c>
      <c r="AA187" s="83" t="s">
        <v>55</v>
      </c>
      <c r="AB187" s="83" t="s">
        <v>56</v>
      </c>
      <c r="AC187" s="83" t="s">
        <v>57</v>
      </c>
      <c r="AD187" s="184"/>
      <c r="AE187" s="83" t="s">
        <v>10</v>
      </c>
      <c r="AF187" s="86">
        <f>AF186-AI186</f>
        <v>0.24</v>
      </c>
      <c r="AG187" s="83" t="s">
        <v>60</v>
      </c>
      <c r="AH187" s="86">
        <f t="shared" si="73"/>
        <v>0.25</v>
      </c>
      <c r="AI187" s="86">
        <f t="shared" si="74"/>
        <v>0.06</v>
      </c>
      <c r="AJ187" s="185"/>
      <c r="AK187" s="186"/>
      <c r="AL187" s="187"/>
      <c r="AM187" s="185"/>
      <c r="AN187" s="187"/>
      <c r="AO187" s="219"/>
      <c r="AP187" s="220"/>
      <c r="AQ187" s="218"/>
      <c r="AR187" s="163"/>
      <c r="AS187" s="168"/>
      <c r="AT187" s="168"/>
      <c r="AU187" s="168"/>
      <c r="AV187" s="168"/>
      <c r="AW187" s="180"/>
      <c r="AX187" s="180"/>
      <c r="AY187" s="180"/>
      <c r="AZ187" s="176"/>
      <c r="BA187" s="181"/>
      <c r="BB187" s="176"/>
    </row>
    <row r="188" spans="1:54" s="2" customFormat="1" ht="42.75" x14ac:dyDescent="0.25">
      <c r="A188" s="223">
        <f t="shared" ref="A188" si="100">A186+1</f>
        <v>91</v>
      </c>
      <c r="B188" s="191" t="s">
        <v>132</v>
      </c>
      <c r="C188" s="196" t="s">
        <v>141</v>
      </c>
      <c r="D188" s="198" t="s">
        <v>175</v>
      </c>
      <c r="E188" s="200" t="s">
        <v>83</v>
      </c>
      <c r="F188" s="200" t="s">
        <v>120</v>
      </c>
      <c r="G188" s="200" t="s">
        <v>317</v>
      </c>
      <c r="H188" s="200" t="s">
        <v>319</v>
      </c>
      <c r="I188" s="201" t="s">
        <v>921</v>
      </c>
      <c r="J188" s="201" t="s">
        <v>922</v>
      </c>
      <c r="K188" s="200" t="s">
        <v>323</v>
      </c>
      <c r="L188" s="204" t="s">
        <v>321</v>
      </c>
      <c r="M188" s="206" t="s">
        <v>180</v>
      </c>
      <c r="N188" s="195" t="str">
        <f>IF(M188="Máximo_2_Veces_por_Año",$I$468,IF(M188="3_a_24_veces_por_año",$I$469,IF(M188="24_a_500_veces_por_año",$I$470,IF(M188="500_a_5000_veces_por_año",$I$471,IF(M188="mas_de_5000_Veces_por_año",$I$472)))))</f>
        <v>Muy Alta</v>
      </c>
      <c r="O188" s="182">
        <f>IF(N188="Muy Baja",$J$468,IF(N188="Baja",$J$469,IF(N188="Media",$J$470,IF(N188="Alta",$J$471,IF(N188="Muy Alta",$J$472)))))</f>
        <v>1</v>
      </c>
      <c r="P188" s="164" t="s">
        <v>62</v>
      </c>
      <c r="Q188" s="182">
        <f>IF(P188="Leve",$I$476,IF(P188="Menor",$I$477,IF(P188="Moderado",$I$478,IF(P188="Mayor",$I$479,IF(P188="Catastrófico",$I$480)))))</f>
        <v>0.8</v>
      </c>
      <c r="R188" s="182" t="str">
        <f>N188&amp;P188</f>
        <v>Muy AltaMayor</v>
      </c>
      <c r="S188" s="183" t="str">
        <f>IF(R188="Muy AltaLeve","Alto",IF(R188="AltaLeve","Moderado",IF(R188="MediaLeve","Moderado",IF(R188="BajaLeve","Bajo",IF(R188="Muy BajaLeve","Bajo",IF(R188="Muy AltaMenor","Alto",IF(R188="AltaMenor","Moderado",IF(R188="MediaMenor","Moderado",IF(R188="BajaMenor","Moderado",IF(R188="Muy BajaMenor","Bajo",IF(R188="Muy AltaModerado","Alto",IF(R188="AltaModerado","Alto",IF(R188="MediaModerado","Moderado",IF(R188="BajaModerado","Moderado",IF(R188="Muy BajaModerado","Moderado",IF(R188="Muy AltaMayor","Alto",IF(R188="AltaMayor","Alto",IF(R188="MediaMayor","Alto",IF(R188="BajaMayor","Alto",IF(R188="Muy BajaMayor","Alto",IF(R188="Muy AltaCatastrófico","Extremo",IF(R188="AltaCatastrófico","Extremo",IF(R188="MediaCatastrófico","Extremo",IF(R188="BajaCatastrófico","Extremo",IF(R188="Muy BajaCatastrófico","Extremo")))))))))))))))))))))))))</f>
        <v>Alto</v>
      </c>
      <c r="T188" s="66" t="s">
        <v>298</v>
      </c>
      <c r="U188" s="93" t="s">
        <v>932</v>
      </c>
      <c r="V188" s="85" t="s">
        <v>35</v>
      </c>
      <c r="W188" s="87" t="s">
        <v>53</v>
      </c>
      <c r="X188" s="87" t="s">
        <v>54</v>
      </c>
      <c r="Y188" s="81" t="str">
        <f t="shared" si="71"/>
        <v>PreventivoManual</v>
      </c>
      <c r="Z188" s="86">
        <f t="shared" si="72"/>
        <v>0.4</v>
      </c>
      <c r="AA188" s="87" t="s">
        <v>55</v>
      </c>
      <c r="AB188" s="87" t="s">
        <v>56</v>
      </c>
      <c r="AC188" s="87" t="s">
        <v>57</v>
      </c>
      <c r="AD188" s="184" t="str">
        <f>J188</f>
        <v>POSIBILIDAD DE CONTAMINACIÓN CRUZADA A TRAVÉS DE DISPOSITIVOS MÉDICOS REUTILIZABLES</v>
      </c>
      <c r="AE188" s="83" t="s">
        <v>10</v>
      </c>
      <c r="AF188" s="86">
        <f>O188</f>
        <v>1</v>
      </c>
      <c r="AG188" s="83" t="s">
        <v>52</v>
      </c>
      <c r="AH188" s="86">
        <f t="shared" si="73"/>
        <v>0.4</v>
      </c>
      <c r="AI188" s="86">
        <f t="shared" si="74"/>
        <v>0.4</v>
      </c>
      <c r="AJ188" s="185">
        <f>AF189-AI189</f>
        <v>0.42</v>
      </c>
      <c r="AK188" s="186">
        <f>Q188</f>
        <v>0.8</v>
      </c>
      <c r="AL188" s="187" t="str">
        <f>IF(AJ188&lt;=0.2,"Muy Baja",IF((AJ188&gt;0.2)*AND(AJ188&lt;=0.4),"Baja",IF((AJ188&gt;0.4)*AND(AJ188&lt;=0.6),"Media",IF((AJ188&gt;0.6)*AND(AJ188&lt;=0.8),"Alta",IF((AJ188&gt;0.8)*AND(AJ188&lt;=1),"Muy Alta",0)))))</f>
        <v>Media</v>
      </c>
      <c r="AM188" s="185">
        <f>AJ188</f>
        <v>0.42</v>
      </c>
      <c r="AN188" s="187" t="str">
        <f>IF(AK188&lt;=0.2,"Leve",IF((AK188&gt;0.2)*AND(AK188&lt;=0.4),"Menor",IF((AK188&gt;0.4)*AND(AK188&lt;=0.6),"Moderado",IF((AK188&gt;0.6)*AND(AK188&lt;=0.8),"Mayor",IF((AK188&gt;0.8)*AND(AK188&lt;=1),"Catastrófico",0)))))</f>
        <v>Mayor</v>
      </c>
      <c r="AO188" s="219">
        <f>AK188</f>
        <v>0.8</v>
      </c>
      <c r="AP188" s="220" t="str">
        <f>AL188&amp;AN188</f>
        <v>MediaMayor</v>
      </c>
      <c r="AQ188" s="217" t="str">
        <f>IF(AP188="Muy AltaLeve","Alto",IF(AP188="AltaLeve","Moderado",IF(AP188="MediaLeve","Moderado",IF(AP188="BajaLeve","Bajo",IF(AP188="Muy BajaLeve","Bajo",IF(AP188="Muy AltaMenor","Alto",IF(AP188="AltaMenor","Moderado",IF(AP188="MediaMenor","Moderado",IF(AP188="BajaMenor","Moderado",IF(AP188="Muy BajaMenor","Bajo",IF(AP188="Muy AltaModerado","Alto",IF(AP188="AltaModerado","Alto",IF(AP188="MediaModerado","Moderado",IF(AP188="BajaModerado","Moderado",IF(AP188="Muy BajaModerado","Moderado",IF(AP188="Muy AltaMayor","Alto",IF(AP188="AltaMayor","Alto",IF(AP188="MediaMayor","Alto",IF(AP188="BajaMayor","Alto",IF(AP188="Muy BajaMayor","Alto",IF(AP188="Muy AltaCatastrófico","Extremo",IF(AP188="AltaCatastrófico","Extremo",IF(AP188="MediaCatastrófico","Extremo",IF(AP188="BajaCatastrófico","Extremo",IF(AP188="Muy BajaCatastrófico","Extremo")))))))))))))))))))))))))</f>
        <v>Alto</v>
      </c>
      <c r="AR188" s="163" t="s">
        <v>59</v>
      </c>
      <c r="AS188" s="165" t="s">
        <v>937</v>
      </c>
      <c r="AT188" s="168" t="s">
        <v>938</v>
      </c>
      <c r="AU188" s="169" t="s">
        <v>808</v>
      </c>
      <c r="AV188" s="165" t="s">
        <v>939</v>
      </c>
      <c r="AW188" s="171"/>
      <c r="AX188" s="171">
        <v>46023</v>
      </c>
      <c r="AY188" s="171">
        <v>46387</v>
      </c>
      <c r="AZ188" s="163" t="s">
        <v>289</v>
      </c>
      <c r="BA188" s="179"/>
      <c r="BB188" s="176"/>
    </row>
    <row r="189" spans="1:54" s="2" customFormat="1" ht="42.75" x14ac:dyDescent="0.25">
      <c r="A189" s="223"/>
      <c r="B189" s="191"/>
      <c r="C189" s="197"/>
      <c r="D189" s="199"/>
      <c r="E189" s="200"/>
      <c r="F189" s="200"/>
      <c r="G189" s="200"/>
      <c r="H189" s="200"/>
      <c r="I189" s="201"/>
      <c r="J189" s="201"/>
      <c r="K189" s="200"/>
      <c r="L189" s="205"/>
      <c r="M189" s="206"/>
      <c r="N189" s="195"/>
      <c r="O189" s="182"/>
      <c r="P189" s="164"/>
      <c r="Q189" s="182"/>
      <c r="R189" s="182"/>
      <c r="S189" s="183"/>
      <c r="T189" s="66" t="s">
        <v>300</v>
      </c>
      <c r="U189" s="93" t="s">
        <v>933</v>
      </c>
      <c r="V189" s="85" t="s">
        <v>36</v>
      </c>
      <c r="W189" s="87" t="s">
        <v>70</v>
      </c>
      <c r="X189" s="87" t="s">
        <v>54</v>
      </c>
      <c r="Y189" s="81" t="str">
        <f t="shared" si="71"/>
        <v>DetectivoManual</v>
      </c>
      <c r="Z189" s="86">
        <f t="shared" si="72"/>
        <v>0.3</v>
      </c>
      <c r="AA189" s="87" t="s">
        <v>55</v>
      </c>
      <c r="AB189" s="87" t="s">
        <v>56</v>
      </c>
      <c r="AC189" s="87" t="s">
        <v>57</v>
      </c>
      <c r="AD189" s="184"/>
      <c r="AE189" s="83" t="s">
        <v>10</v>
      </c>
      <c r="AF189" s="86">
        <f>AF188-AI188</f>
        <v>0.6</v>
      </c>
      <c r="AG189" s="83" t="s">
        <v>60</v>
      </c>
      <c r="AH189" s="86">
        <f t="shared" si="73"/>
        <v>0.3</v>
      </c>
      <c r="AI189" s="86">
        <f t="shared" si="74"/>
        <v>0.18</v>
      </c>
      <c r="AJ189" s="185"/>
      <c r="AK189" s="186"/>
      <c r="AL189" s="187"/>
      <c r="AM189" s="185"/>
      <c r="AN189" s="187"/>
      <c r="AO189" s="219"/>
      <c r="AP189" s="220"/>
      <c r="AQ189" s="218"/>
      <c r="AR189" s="163"/>
      <c r="AS189" s="165"/>
      <c r="AT189" s="168"/>
      <c r="AU189" s="170"/>
      <c r="AV189" s="165"/>
      <c r="AW189" s="171"/>
      <c r="AX189" s="171"/>
      <c r="AY189" s="171"/>
      <c r="AZ189" s="163"/>
      <c r="BA189" s="179"/>
      <c r="BB189" s="176"/>
    </row>
    <row r="190" spans="1:54" s="2" customFormat="1" ht="42.75" x14ac:dyDescent="0.25">
      <c r="A190" s="223">
        <f t="shared" ref="A190" si="101">A188+1</f>
        <v>92</v>
      </c>
      <c r="B190" s="191" t="s">
        <v>72</v>
      </c>
      <c r="C190" s="196" t="s">
        <v>143</v>
      </c>
      <c r="D190" s="198" t="s">
        <v>133</v>
      </c>
      <c r="E190" s="200" t="s">
        <v>149</v>
      </c>
      <c r="F190" s="200" t="s">
        <v>120</v>
      </c>
      <c r="G190" s="200" t="s">
        <v>317</v>
      </c>
      <c r="H190" s="200" t="s">
        <v>319</v>
      </c>
      <c r="I190" s="201" t="s">
        <v>923</v>
      </c>
      <c r="J190" s="201" t="s">
        <v>925</v>
      </c>
      <c r="K190" s="200" t="s">
        <v>323</v>
      </c>
      <c r="L190" s="204" t="s">
        <v>321</v>
      </c>
      <c r="M190" s="206" t="s">
        <v>180</v>
      </c>
      <c r="N190" s="195" t="str">
        <f>IF(M190="Máximo_2_Veces_por_Año",$I$468,IF(M190="3_a_24_veces_por_año",$I$469,IF(M190="24_a_500_veces_por_año",$I$470,IF(M190="500_a_5000_veces_por_año",$I$471,IF(M190="mas_de_5000_Veces_por_año",$I$472)))))</f>
        <v>Muy Alta</v>
      </c>
      <c r="O190" s="182">
        <f>IF(N190="Muy Baja",$J$468,IF(N190="Baja",$J$469,IF(N190="Media",$J$470,IF(N190="Alta",$J$471,IF(N190="Muy Alta",$J$472)))))</f>
        <v>1</v>
      </c>
      <c r="P190" s="164" t="s">
        <v>62</v>
      </c>
      <c r="Q190" s="182">
        <f>IF(P190="Leve",$I$476,IF(P190="Menor",$I$477,IF(P190="Moderado",$I$478,IF(P190="Mayor",$I$479,IF(P190="Catastrófico",$I$480)))))</f>
        <v>0.8</v>
      </c>
      <c r="R190" s="182" t="str">
        <f>N190&amp;P190</f>
        <v>Muy AltaMayor</v>
      </c>
      <c r="S190" s="183" t="str">
        <f>IF(R190="Muy AltaLeve","Alto",IF(R190="AltaLeve","Moderado",IF(R190="MediaLeve","Moderado",IF(R190="BajaLeve","Bajo",IF(R190="Muy BajaLeve","Bajo",IF(R190="Muy AltaMenor","Alto",IF(R190="AltaMenor","Moderado",IF(R190="MediaMenor","Moderado",IF(R190="BajaMenor","Moderado",IF(R190="Muy BajaMenor","Bajo",IF(R190="Muy AltaModerado","Alto",IF(R190="AltaModerado","Alto",IF(R190="MediaModerado","Moderado",IF(R190="BajaModerado","Moderado",IF(R190="Muy BajaModerado","Moderado",IF(R190="Muy AltaMayor","Alto",IF(R190="AltaMayor","Alto",IF(R190="MediaMayor","Alto",IF(R190="BajaMayor","Alto",IF(R190="Muy BajaMayor","Alto",IF(R190="Muy AltaCatastrófico","Extremo",IF(R190="AltaCatastrófico","Extremo",IF(R190="MediaCatastrófico","Extremo",IF(R190="BajaCatastrófico","Extremo",IF(R190="Muy BajaCatastrófico","Extremo")))))))))))))))))))))))))</f>
        <v>Alto</v>
      </c>
      <c r="T190" s="66" t="s">
        <v>298</v>
      </c>
      <c r="U190" s="93" t="s">
        <v>934</v>
      </c>
      <c r="V190" s="85" t="s">
        <v>35</v>
      </c>
      <c r="W190" s="87" t="s">
        <v>53</v>
      </c>
      <c r="X190" s="87" t="s">
        <v>54</v>
      </c>
      <c r="Y190" s="81" t="str">
        <f t="shared" si="71"/>
        <v>PreventivoManual</v>
      </c>
      <c r="Z190" s="86">
        <f t="shared" si="72"/>
        <v>0.4</v>
      </c>
      <c r="AA190" s="87" t="s">
        <v>55</v>
      </c>
      <c r="AB190" s="87" t="s">
        <v>56</v>
      </c>
      <c r="AC190" s="87" t="s">
        <v>57</v>
      </c>
      <c r="AD190" s="184" t="str">
        <f>J190</f>
        <v xml:space="preserve">POSIBILIDAD DE GENERACIÓN DE LESIONES TISULARES TRAUMA POR FALLAS O MAL USO DE LA TECNOLOGÍA BIOMÉDICA Y DISPOSITIVOS MÉDICOS, </v>
      </c>
      <c r="AE190" s="83" t="s">
        <v>10</v>
      </c>
      <c r="AF190" s="86">
        <f>O190</f>
        <v>1</v>
      </c>
      <c r="AG190" s="83" t="s">
        <v>52</v>
      </c>
      <c r="AH190" s="86">
        <f t="shared" si="73"/>
        <v>0.4</v>
      </c>
      <c r="AI190" s="86">
        <f t="shared" si="74"/>
        <v>0.4</v>
      </c>
      <c r="AJ190" s="185">
        <f>AF191-AI191</f>
        <v>0.44999999999999996</v>
      </c>
      <c r="AK190" s="186">
        <f>Q190</f>
        <v>0.8</v>
      </c>
      <c r="AL190" s="187" t="str">
        <f>IF(AJ190&lt;=0.2,"Muy Baja",IF((AJ190&gt;0.2)*AND(AJ190&lt;=0.4),"Baja",IF((AJ190&gt;0.4)*AND(AJ190&lt;=0.6),"Media",IF((AJ190&gt;0.6)*AND(AJ190&lt;=0.8),"Alta",IF((AJ190&gt;0.8)*AND(AJ190&lt;=1),"Muy Alta",0)))))</f>
        <v>Media</v>
      </c>
      <c r="AM190" s="185">
        <f>AJ190</f>
        <v>0.44999999999999996</v>
      </c>
      <c r="AN190" s="187" t="str">
        <f>IF(AK190&lt;=0.2,"Leve",IF((AK190&gt;0.2)*AND(AK190&lt;=0.4),"Menor",IF((AK190&gt;0.4)*AND(AK190&lt;=0.6),"Moderado",IF((AK190&gt;0.6)*AND(AK190&lt;=0.8),"Mayor",IF((AK190&gt;0.8)*AND(AK190&lt;=1),"Catastrófico",0)))))</f>
        <v>Mayor</v>
      </c>
      <c r="AO190" s="219">
        <f>AK190</f>
        <v>0.8</v>
      </c>
      <c r="AP190" s="220" t="str">
        <f>AL190&amp;AN190</f>
        <v>MediaMayor</v>
      </c>
      <c r="AQ190" s="217" t="str">
        <f>IF(AP190="Muy AltaLeve","Alto",IF(AP190="AltaLeve","Moderado",IF(AP190="MediaLeve","Moderado",IF(AP190="BajaLeve","Bajo",IF(AP190="Muy BajaLeve","Bajo",IF(AP190="Muy AltaMenor","Alto",IF(AP190="AltaMenor","Moderado",IF(AP190="MediaMenor","Moderado",IF(AP190="BajaMenor","Moderado",IF(AP190="Muy BajaMenor","Bajo",IF(AP190="Muy AltaModerado","Alto",IF(AP190="AltaModerado","Alto",IF(AP190="MediaModerado","Moderado",IF(AP190="BajaModerado","Moderado",IF(AP190="Muy BajaModerado","Moderado",IF(AP190="Muy AltaMayor","Alto",IF(AP190="AltaMayor","Alto",IF(AP190="MediaMayor","Alto",IF(AP190="BajaMayor","Alto",IF(AP190="Muy BajaMayor","Alto",IF(AP190="Muy AltaCatastrófico","Extremo",IF(AP190="AltaCatastrófico","Extremo",IF(AP190="MediaCatastrófico","Extremo",IF(AP190="BajaCatastrófico","Extremo",IF(AP190="Muy BajaCatastrófico","Extremo")))))))))))))))))))))))))</f>
        <v>Alto</v>
      </c>
      <c r="AR190" s="163" t="s">
        <v>59</v>
      </c>
      <c r="AS190" s="165" t="s">
        <v>1199</v>
      </c>
      <c r="AT190" s="165" t="s">
        <v>1116</v>
      </c>
      <c r="AU190" s="169" t="s">
        <v>808</v>
      </c>
      <c r="AV190" s="166" t="s">
        <v>1202</v>
      </c>
      <c r="AW190" s="171"/>
      <c r="AX190" s="171">
        <v>46023</v>
      </c>
      <c r="AY190" s="171">
        <v>46387</v>
      </c>
      <c r="AZ190" s="163" t="s">
        <v>289</v>
      </c>
      <c r="BA190" s="179"/>
      <c r="BB190" s="176"/>
    </row>
    <row r="191" spans="1:54" s="2" customFormat="1" ht="42.75" x14ac:dyDescent="0.25">
      <c r="A191" s="223"/>
      <c r="B191" s="191"/>
      <c r="C191" s="197"/>
      <c r="D191" s="199"/>
      <c r="E191" s="200"/>
      <c r="F191" s="200"/>
      <c r="G191" s="200"/>
      <c r="H191" s="200"/>
      <c r="I191" s="201"/>
      <c r="J191" s="201"/>
      <c r="K191" s="200"/>
      <c r="L191" s="205"/>
      <c r="M191" s="206"/>
      <c r="N191" s="195"/>
      <c r="O191" s="182"/>
      <c r="P191" s="164"/>
      <c r="Q191" s="182"/>
      <c r="R191" s="182"/>
      <c r="S191" s="183"/>
      <c r="T191" s="66" t="s">
        <v>300</v>
      </c>
      <c r="U191" s="93" t="s">
        <v>935</v>
      </c>
      <c r="V191" s="85" t="s">
        <v>36</v>
      </c>
      <c r="W191" s="87" t="s">
        <v>67</v>
      </c>
      <c r="X191" s="87" t="s">
        <v>54</v>
      </c>
      <c r="Y191" s="81" t="str">
        <f t="shared" si="71"/>
        <v>CorrectivoManual</v>
      </c>
      <c r="Z191" s="86">
        <f t="shared" si="72"/>
        <v>0.25</v>
      </c>
      <c r="AA191" s="87" t="s">
        <v>55</v>
      </c>
      <c r="AB191" s="87" t="s">
        <v>56</v>
      </c>
      <c r="AC191" s="87" t="s">
        <v>57</v>
      </c>
      <c r="AD191" s="184"/>
      <c r="AE191" s="83" t="s">
        <v>10</v>
      </c>
      <c r="AF191" s="86">
        <f>AF190-AI190</f>
        <v>0.6</v>
      </c>
      <c r="AG191" s="83" t="s">
        <v>60</v>
      </c>
      <c r="AH191" s="86">
        <f t="shared" si="73"/>
        <v>0.25</v>
      </c>
      <c r="AI191" s="86">
        <f t="shared" si="74"/>
        <v>0.15</v>
      </c>
      <c r="AJ191" s="185"/>
      <c r="AK191" s="186"/>
      <c r="AL191" s="187"/>
      <c r="AM191" s="185"/>
      <c r="AN191" s="187"/>
      <c r="AO191" s="219"/>
      <c r="AP191" s="220"/>
      <c r="AQ191" s="218"/>
      <c r="AR191" s="163"/>
      <c r="AS191" s="165"/>
      <c r="AT191" s="165"/>
      <c r="AU191" s="170"/>
      <c r="AV191" s="167"/>
      <c r="AW191" s="171"/>
      <c r="AX191" s="171"/>
      <c r="AY191" s="171"/>
      <c r="AZ191" s="163"/>
      <c r="BA191" s="179"/>
      <c r="BB191" s="176"/>
    </row>
    <row r="192" spans="1:54" s="2" customFormat="1" ht="42.75" x14ac:dyDescent="0.25">
      <c r="A192" s="223">
        <f t="shared" ref="A192" si="102">A190+1</f>
        <v>93</v>
      </c>
      <c r="B192" s="191" t="s">
        <v>72</v>
      </c>
      <c r="C192" s="196" t="s">
        <v>144</v>
      </c>
      <c r="D192" s="198" t="s">
        <v>73</v>
      </c>
      <c r="E192" s="200" t="s">
        <v>149</v>
      </c>
      <c r="F192" s="200" t="s">
        <v>120</v>
      </c>
      <c r="G192" s="200" t="s">
        <v>317</v>
      </c>
      <c r="H192" s="200" t="s">
        <v>319</v>
      </c>
      <c r="I192" s="201" t="s">
        <v>923</v>
      </c>
      <c r="J192" s="201" t="s">
        <v>925</v>
      </c>
      <c r="K192" s="200" t="s">
        <v>323</v>
      </c>
      <c r="L192" s="204" t="s">
        <v>321</v>
      </c>
      <c r="M192" s="206" t="s">
        <v>180</v>
      </c>
      <c r="N192" s="195" t="str">
        <f>IF(M192="Máximo_2_Veces_por_Año",$I$468,IF(M192="3_a_24_veces_por_año",$I$469,IF(M192="24_a_500_veces_por_año",$I$470,IF(M192="500_a_5000_veces_por_año",$I$471,IF(M192="mas_de_5000_Veces_por_año",$I$472)))))</f>
        <v>Muy Alta</v>
      </c>
      <c r="O192" s="182">
        <f>IF(N192="Muy Baja",$J$468,IF(N192="Baja",$J$469,IF(N192="Media",$J$470,IF(N192="Alta",$J$471,IF(N192="Muy Alta",$J$472)))))</f>
        <v>1</v>
      </c>
      <c r="P192" s="164" t="s">
        <v>62</v>
      </c>
      <c r="Q192" s="182">
        <f>IF(P192="Leve",$I$476,IF(P192="Menor",$I$477,IF(P192="Moderado",$I$478,IF(P192="Mayor",$I$479,IF(P192="Catastrófico",$I$480)))))</f>
        <v>0.8</v>
      </c>
      <c r="R192" s="182" t="str">
        <f>N192&amp;P192</f>
        <v>Muy AltaMayor</v>
      </c>
      <c r="S192" s="183" t="str">
        <f>IF(R192="Muy AltaLeve","Alto",IF(R192="AltaLeve","Moderado",IF(R192="MediaLeve","Moderado",IF(R192="BajaLeve","Bajo",IF(R192="Muy BajaLeve","Bajo",IF(R192="Muy AltaMenor","Alto",IF(R192="AltaMenor","Moderado",IF(R192="MediaMenor","Moderado",IF(R192="BajaMenor","Moderado",IF(R192="Muy BajaMenor","Bajo",IF(R192="Muy AltaModerado","Alto",IF(R192="AltaModerado","Alto",IF(R192="MediaModerado","Moderado",IF(R192="BajaModerado","Moderado",IF(R192="Muy BajaModerado","Moderado",IF(R192="Muy AltaMayor","Alto",IF(R192="AltaMayor","Alto",IF(R192="MediaMayor","Alto",IF(R192="BajaMayor","Alto",IF(R192="Muy BajaMayor","Alto",IF(R192="Muy AltaCatastrófico","Extremo",IF(R192="AltaCatastrófico","Extremo",IF(R192="MediaCatastrófico","Extremo",IF(R192="BajaCatastrófico","Extremo",IF(R192="Muy BajaCatastrófico","Extremo")))))))))))))))))))))))))</f>
        <v>Alto</v>
      </c>
      <c r="T192" s="66" t="s">
        <v>298</v>
      </c>
      <c r="U192" s="93" t="s">
        <v>934</v>
      </c>
      <c r="V192" s="85" t="s">
        <v>35</v>
      </c>
      <c r="W192" s="87" t="s">
        <v>53</v>
      </c>
      <c r="X192" s="87" t="s">
        <v>54</v>
      </c>
      <c r="Y192" s="81" t="str">
        <f t="shared" si="71"/>
        <v>PreventivoManual</v>
      </c>
      <c r="Z192" s="86">
        <f t="shared" si="72"/>
        <v>0.4</v>
      </c>
      <c r="AA192" s="87" t="s">
        <v>55</v>
      </c>
      <c r="AB192" s="87" t="s">
        <v>56</v>
      </c>
      <c r="AC192" s="87" t="s">
        <v>57</v>
      </c>
      <c r="AD192" s="184" t="str">
        <f>J192</f>
        <v xml:space="preserve">POSIBILIDAD DE GENERACIÓN DE LESIONES TISULARES TRAUMA POR FALLAS O MAL USO DE LA TECNOLOGÍA BIOMÉDICA Y DISPOSITIVOS MÉDICOS, </v>
      </c>
      <c r="AE192" s="83" t="s">
        <v>10</v>
      </c>
      <c r="AF192" s="86">
        <f>O192</f>
        <v>1</v>
      </c>
      <c r="AG192" s="83" t="s">
        <v>52</v>
      </c>
      <c r="AH192" s="86">
        <f t="shared" si="73"/>
        <v>0.4</v>
      </c>
      <c r="AI192" s="86">
        <f t="shared" si="74"/>
        <v>0.4</v>
      </c>
      <c r="AJ192" s="185">
        <f>AF193-AI193</f>
        <v>0.44999999999999996</v>
      </c>
      <c r="AK192" s="186">
        <f>Q192</f>
        <v>0.8</v>
      </c>
      <c r="AL192" s="187" t="str">
        <f>IF(AJ192&lt;=0.2,"Muy Baja",IF((AJ192&gt;0.2)*AND(AJ192&lt;=0.4),"Baja",IF((AJ192&gt;0.4)*AND(AJ192&lt;=0.6),"Media",IF((AJ192&gt;0.6)*AND(AJ192&lt;=0.8),"Alta",IF((AJ192&gt;0.8)*AND(AJ192&lt;=1),"Muy Alta",0)))))</f>
        <v>Media</v>
      </c>
      <c r="AM192" s="185">
        <f>AJ192</f>
        <v>0.44999999999999996</v>
      </c>
      <c r="AN192" s="187" t="str">
        <f>IF(AK192&lt;=0.2,"Leve",IF((AK192&gt;0.2)*AND(AK192&lt;=0.4),"Menor",IF((AK192&gt;0.4)*AND(AK192&lt;=0.6),"Moderado",IF((AK192&gt;0.6)*AND(AK192&lt;=0.8),"Mayor",IF((AK192&gt;0.8)*AND(AK192&lt;=1),"Catastrófico",0)))))</f>
        <v>Mayor</v>
      </c>
      <c r="AO192" s="219">
        <f>AK192</f>
        <v>0.8</v>
      </c>
      <c r="AP192" s="220" t="str">
        <f>AL192&amp;AN192</f>
        <v>MediaMayor</v>
      </c>
      <c r="AQ192" s="217" t="str">
        <f>IF(AP192="Muy AltaLeve","Alto",IF(AP192="AltaLeve","Moderado",IF(AP192="MediaLeve","Moderado",IF(AP192="BajaLeve","Bajo",IF(AP192="Muy BajaLeve","Bajo",IF(AP192="Muy AltaMenor","Alto",IF(AP192="AltaMenor","Moderado",IF(AP192="MediaMenor","Moderado",IF(AP192="BajaMenor","Moderado",IF(AP192="Muy BajaMenor","Bajo",IF(AP192="Muy AltaModerado","Alto",IF(AP192="AltaModerado","Alto",IF(AP192="MediaModerado","Moderado",IF(AP192="BajaModerado","Moderado",IF(AP192="Muy BajaModerado","Moderado",IF(AP192="Muy AltaMayor","Alto",IF(AP192="AltaMayor","Alto",IF(AP192="MediaMayor","Alto",IF(AP192="BajaMayor","Alto",IF(AP192="Muy BajaMayor","Alto",IF(AP192="Muy AltaCatastrófico","Extremo",IF(AP192="AltaCatastrófico","Extremo",IF(AP192="MediaCatastrófico","Extremo",IF(AP192="BajaCatastrófico","Extremo",IF(AP192="Muy BajaCatastrófico","Extremo")))))))))))))))))))))))))</f>
        <v>Alto</v>
      </c>
      <c r="AR192" s="163" t="s">
        <v>59</v>
      </c>
      <c r="AS192" s="165" t="s">
        <v>1199</v>
      </c>
      <c r="AT192" s="165" t="s">
        <v>940</v>
      </c>
      <c r="AU192" s="169" t="s">
        <v>808</v>
      </c>
      <c r="AV192" s="166" t="s">
        <v>1202</v>
      </c>
      <c r="AW192" s="171"/>
      <c r="AX192" s="171">
        <v>46023</v>
      </c>
      <c r="AY192" s="171">
        <v>46387</v>
      </c>
      <c r="AZ192" s="163" t="s">
        <v>289</v>
      </c>
      <c r="BA192" s="179"/>
      <c r="BB192" s="176"/>
    </row>
    <row r="193" spans="1:54" s="2" customFormat="1" ht="42.75" x14ac:dyDescent="0.25">
      <c r="A193" s="223"/>
      <c r="B193" s="191"/>
      <c r="C193" s="197"/>
      <c r="D193" s="199"/>
      <c r="E193" s="200"/>
      <c r="F193" s="200"/>
      <c r="G193" s="200"/>
      <c r="H193" s="200"/>
      <c r="I193" s="201"/>
      <c r="J193" s="201"/>
      <c r="K193" s="200"/>
      <c r="L193" s="205"/>
      <c r="M193" s="206"/>
      <c r="N193" s="195"/>
      <c r="O193" s="182"/>
      <c r="P193" s="164"/>
      <c r="Q193" s="182"/>
      <c r="R193" s="182"/>
      <c r="S193" s="183"/>
      <c r="T193" s="66" t="s">
        <v>300</v>
      </c>
      <c r="U193" s="93" t="s">
        <v>935</v>
      </c>
      <c r="V193" s="85" t="s">
        <v>36</v>
      </c>
      <c r="W193" s="87" t="s">
        <v>67</v>
      </c>
      <c r="X193" s="87" t="s">
        <v>54</v>
      </c>
      <c r="Y193" s="81" t="str">
        <f t="shared" si="71"/>
        <v>CorrectivoManual</v>
      </c>
      <c r="Z193" s="86">
        <f t="shared" si="72"/>
        <v>0.25</v>
      </c>
      <c r="AA193" s="87" t="s">
        <v>55</v>
      </c>
      <c r="AB193" s="87" t="s">
        <v>56</v>
      </c>
      <c r="AC193" s="87" t="s">
        <v>57</v>
      </c>
      <c r="AD193" s="184"/>
      <c r="AE193" s="83" t="s">
        <v>10</v>
      </c>
      <c r="AF193" s="86">
        <f>AF192-AI192</f>
        <v>0.6</v>
      </c>
      <c r="AG193" s="83" t="s">
        <v>60</v>
      </c>
      <c r="AH193" s="86">
        <f t="shared" si="73"/>
        <v>0.25</v>
      </c>
      <c r="AI193" s="86">
        <f t="shared" si="74"/>
        <v>0.15</v>
      </c>
      <c r="AJ193" s="185"/>
      <c r="AK193" s="186"/>
      <c r="AL193" s="187"/>
      <c r="AM193" s="185"/>
      <c r="AN193" s="187"/>
      <c r="AO193" s="219"/>
      <c r="AP193" s="220"/>
      <c r="AQ193" s="218"/>
      <c r="AR193" s="163"/>
      <c r="AS193" s="165"/>
      <c r="AT193" s="165"/>
      <c r="AU193" s="170"/>
      <c r="AV193" s="167"/>
      <c r="AW193" s="171"/>
      <c r="AX193" s="171"/>
      <c r="AY193" s="171"/>
      <c r="AZ193" s="163"/>
      <c r="BA193" s="179"/>
      <c r="BB193" s="176"/>
    </row>
    <row r="194" spans="1:54" s="2" customFormat="1" ht="42.75" x14ac:dyDescent="0.25">
      <c r="A194" s="223">
        <f t="shared" ref="A194" si="103">A192+1</f>
        <v>94</v>
      </c>
      <c r="B194" s="191" t="s">
        <v>72</v>
      </c>
      <c r="C194" s="196" t="s">
        <v>146</v>
      </c>
      <c r="D194" s="198" t="s">
        <v>146</v>
      </c>
      <c r="E194" s="200" t="s">
        <v>149</v>
      </c>
      <c r="F194" s="200" t="s">
        <v>120</v>
      </c>
      <c r="G194" s="200" t="s">
        <v>317</v>
      </c>
      <c r="H194" s="200" t="s">
        <v>319</v>
      </c>
      <c r="I194" s="201" t="s">
        <v>923</v>
      </c>
      <c r="J194" s="201" t="s">
        <v>924</v>
      </c>
      <c r="K194" s="200" t="s">
        <v>323</v>
      </c>
      <c r="L194" s="204" t="s">
        <v>321</v>
      </c>
      <c r="M194" s="206" t="s">
        <v>180</v>
      </c>
      <c r="N194" s="195" t="str">
        <f>IF(M194="Máximo_2_Veces_por_Año",$I$468,IF(M194="3_a_24_veces_por_año",$I$469,IF(M194="24_a_500_veces_por_año",$I$470,IF(M194="500_a_5000_veces_por_año",$I$471,IF(M194="mas_de_5000_Veces_por_año",$I$472)))))</f>
        <v>Muy Alta</v>
      </c>
      <c r="O194" s="182">
        <f>IF(N194="Muy Baja",$J$468,IF(N194="Baja",$J$469,IF(N194="Media",$J$470,IF(N194="Alta",$J$471,IF(N194="Muy Alta",$J$472)))))</f>
        <v>1</v>
      </c>
      <c r="P194" s="164" t="s">
        <v>62</v>
      </c>
      <c r="Q194" s="182">
        <f>IF(P194="Leve",$I$476,IF(P194="Menor",$I$477,IF(P194="Moderado",$I$478,IF(P194="Mayor",$I$479,IF(P194="Catastrófico",$I$480)))))</f>
        <v>0.8</v>
      </c>
      <c r="R194" s="182" t="str">
        <f>N194&amp;P194</f>
        <v>Muy AltaMayor</v>
      </c>
      <c r="S194" s="183" t="str">
        <f>IF(R194="Muy AltaLeve","Alto",IF(R194="AltaLeve","Moderado",IF(R194="MediaLeve","Moderado",IF(R194="BajaLeve","Bajo",IF(R194="Muy BajaLeve","Bajo",IF(R194="Muy AltaMenor","Alto",IF(R194="AltaMenor","Moderado",IF(R194="MediaMenor","Moderado",IF(R194="BajaMenor","Moderado",IF(R194="Muy BajaMenor","Bajo",IF(R194="Muy AltaModerado","Alto",IF(R194="AltaModerado","Alto",IF(R194="MediaModerado","Moderado",IF(R194="BajaModerado","Moderado",IF(R194="Muy BajaModerado","Moderado",IF(R194="Muy AltaMayor","Alto",IF(R194="AltaMayor","Alto",IF(R194="MediaMayor","Alto",IF(R194="BajaMayor","Alto",IF(R194="Muy BajaMayor","Alto",IF(R194="Muy AltaCatastrófico","Extremo",IF(R194="AltaCatastrófico","Extremo",IF(R194="MediaCatastrófico","Extremo",IF(R194="BajaCatastrófico","Extremo",IF(R194="Muy BajaCatastrófico","Extremo")))))))))))))))))))))))))</f>
        <v>Alto</v>
      </c>
      <c r="T194" s="66" t="s">
        <v>298</v>
      </c>
      <c r="U194" s="93" t="s">
        <v>934</v>
      </c>
      <c r="V194" s="85" t="s">
        <v>35</v>
      </c>
      <c r="W194" s="87" t="s">
        <v>53</v>
      </c>
      <c r="X194" s="87" t="s">
        <v>54</v>
      </c>
      <c r="Y194" s="81" t="str">
        <f t="shared" si="71"/>
        <v>PreventivoManual</v>
      </c>
      <c r="Z194" s="86">
        <f t="shared" si="72"/>
        <v>0.4</v>
      </c>
      <c r="AA194" s="87" t="s">
        <v>55</v>
      </c>
      <c r="AB194" s="87" t="s">
        <v>56</v>
      </c>
      <c r="AC194" s="87" t="s">
        <v>57</v>
      </c>
      <c r="AD194" s="184" t="str">
        <f>J194</f>
        <v xml:space="preserve">PROSIBILIDAD DE GENERACIÓN DE LESIONES TISULARES TRAUMA POR FALLAS O MAL USO DE LA TECNOLOGÍA BIOMÉDICA Y DISPOSITIVOS MÉDICOS, </v>
      </c>
      <c r="AE194" s="83" t="s">
        <v>10</v>
      </c>
      <c r="AF194" s="86">
        <f>O194</f>
        <v>1</v>
      </c>
      <c r="AG194" s="83" t="s">
        <v>52</v>
      </c>
      <c r="AH194" s="86">
        <f t="shared" si="73"/>
        <v>0.4</v>
      </c>
      <c r="AI194" s="86">
        <f t="shared" si="74"/>
        <v>0.4</v>
      </c>
      <c r="AJ194" s="185">
        <f>AF195-AI195</f>
        <v>0.44999999999999996</v>
      </c>
      <c r="AK194" s="186">
        <f>Q194</f>
        <v>0.8</v>
      </c>
      <c r="AL194" s="187" t="str">
        <f>IF(AJ194&lt;=0.2,"Muy Baja",IF((AJ194&gt;0.2)*AND(AJ194&lt;=0.4),"Baja",IF((AJ194&gt;0.4)*AND(AJ194&lt;=0.6),"Media",IF((AJ194&gt;0.6)*AND(AJ194&lt;=0.8),"Alta",IF((AJ194&gt;0.8)*AND(AJ194&lt;=1),"Muy Alta",0)))))</f>
        <v>Media</v>
      </c>
      <c r="AM194" s="185">
        <f>AJ194</f>
        <v>0.44999999999999996</v>
      </c>
      <c r="AN194" s="187" t="str">
        <f>IF(AK194&lt;=0.2,"Leve",IF((AK194&gt;0.2)*AND(AK194&lt;=0.4),"Menor",IF((AK194&gt;0.4)*AND(AK194&lt;=0.6),"Moderado",IF((AK194&gt;0.6)*AND(AK194&lt;=0.8),"Mayor",IF((AK194&gt;0.8)*AND(AK194&lt;=1),"Catastrófico",0)))))</f>
        <v>Mayor</v>
      </c>
      <c r="AO194" s="219">
        <f>AK194</f>
        <v>0.8</v>
      </c>
      <c r="AP194" s="220" t="str">
        <f>AL194&amp;AN194</f>
        <v>MediaMayor</v>
      </c>
      <c r="AQ194" s="217" t="str">
        <f>IF(AP194="Muy AltaLeve","Alto",IF(AP194="AltaLeve","Moderado",IF(AP194="MediaLeve","Moderado",IF(AP194="BajaLeve","Bajo",IF(AP194="Muy BajaLeve","Bajo",IF(AP194="Muy AltaMenor","Alto",IF(AP194="AltaMenor","Moderado",IF(AP194="MediaMenor","Moderado",IF(AP194="BajaMenor","Moderado",IF(AP194="Muy BajaMenor","Bajo",IF(AP194="Muy AltaModerado","Alto",IF(AP194="AltaModerado","Alto",IF(AP194="MediaModerado","Moderado",IF(AP194="BajaModerado","Moderado",IF(AP194="Muy BajaModerado","Moderado",IF(AP194="Muy AltaMayor","Alto",IF(AP194="AltaMayor","Alto",IF(AP194="MediaMayor","Alto",IF(AP194="BajaMayor","Alto",IF(AP194="Muy BajaMayor","Alto",IF(AP194="Muy AltaCatastrófico","Extremo",IF(AP194="AltaCatastrófico","Extremo",IF(AP194="MediaCatastrófico","Extremo",IF(AP194="BajaCatastrófico","Extremo",IF(AP194="Muy BajaCatastrófico","Extremo")))))))))))))))))))))))))</f>
        <v>Alto</v>
      </c>
      <c r="AR194" s="163" t="s">
        <v>59</v>
      </c>
      <c r="AS194" s="165" t="s">
        <v>1199</v>
      </c>
      <c r="AT194" s="165" t="s">
        <v>940</v>
      </c>
      <c r="AU194" s="169" t="s">
        <v>808</v>
      </c>
      <c r="AV194" s="166" t="s">
        <v>1202</v>
      </c>
      <c r="AW194" s="171"/>
      <c r="AX194" s="171">
        <v>46023</v>
      </c>
      <c r="AY194" s="171">
        <v>46387</v>
      </c>
      <c r="AZ194" s="163" t="s">
        <v>289</v>
      </c>
      <c r="BA194" s="179"/>
      <c r="BB194" s="176"/>
    </row>
    <row r="195" spans="1:54" s="2" customFormat="1" ht="42.75" x14ac:dyDescent="0.25">
      <c r="A195" s="223"/>
      <c r="B195" s="191"/>
      <c r="C195" s="197"/>
      <c r="D195" s="199"/>
      <c r="E195" s="200"/>
      <c r="F195" s="200"/>
      <c r="G195" s="200"/>
      <c r="H195" s="200"/>
      <c r="I195" s="201"/>
      <c r="J195" s="201"/>
      <c r="K195" s="200"/>
      <c r="L195" s="205"/>
      <c r="M195" s="206"/>
      <c r="N195" s="195"/>
      <c r="O195" s="182"/>
      <c r="P195" s="164"/>
      <c r="Q195" s="182"/>
      <c r="R195" s="182"/>
      <c r="S195" s="183"/>
      <c r="T195" s="66" t="s">
        <v>300</v>
      </c>
      <c r="U195" s="93" t="s">
        <v>935</v>
      </c>
      <c r="V195" s="85" t="s">
        <v>36</v>
      </c>
      <c r="W195" s="87" t="s">
        <v>67</v>
      </c>
      <c r="X195" s="87" t="s">
        <v>54</v>
      </c>
      <c r="Y195" s="81" t="str">
        <f t="shared" si="71"/>
        <v>CorrectivoManual</v>
      </c>
      <c r="Z195" s="86">
        <f t="shared" si="72"/>
        <v>0.25</v>
      </c>
      <c r="AA195" s="87" t="s">
        <v>55</v>
      </c>
      <c r="AB195" s="87" t="s">
        <v>56</v>
      </c>
      <c r="AC195" s="87" t="s">
        <v>57</v>
      </c>
      <c r="AD195" s="184"/>
      <c r="AE195" s="83" t="s">
        <v>10</v>
      </c>
      <c r="AF195" s="86">
        <f>AF194-AI194</f>
        <v>0.6</v>
      </c>
      <c r="AG195" s="83" t="s">
        <v>60</v>
      </c>
      <c r="AH195" s="86">
        <f t="shared" si="73"/>
        <v>0.25</v>
      </c>
      <c r="AI195" s="86">
        <f t="shared" si="74"/>
        <v>0.15</v>
      </c>
      <c r="AJ195" s="185"/>
      <c r="AK195" s="186"/>
      <c r="AL195" s="187"/>
      <c r="AM195" s="185"/>
      <c r="AN195" s="187"/>
      <c r="AO195" s="219"/>
      <c r="AP195" s="220"/>
      <c r="AQ195" s="218"/>
      <c r="AR195" s="163"/>
      <c r="AS195" s="165"/>
      <c r="AT195" s="165"/>
      <c r="AU195" s="170"/>
      <c r="AV195" s="167"/>
      <c r="AW195" s="171"/>
      <c r="AX195" s="171"/>
      <c r="AY195" s="171"/>
      <c r="AZ195" s="163"/>
      <c r="BA195" s="179"/>
      <c r="BB195" s="176"/>
    </row>
    <row r="196" spans="1:54" s="2" customFormat="1" ht="42.75" x14ac:dyDescent="0.25">
      <c r="A196" s="223">
        <f t="shared" ref="A196" si="104">A194+1</f>
        <v>95</v>
      </c>
      <c r="B196" s="191" t="s">
        <v>72</v>
      </c>
      <c r="C196" s="196" t="s">
        <v>144</v>
      </c>
      <c r="D196" s="198" t="s">
        <v>197</v>
      </c>
      <c r="E196" s="200" t="s">
        <v>149</v>
      </c>
      <c r="F196" s="200" t="s">
        <v>120</v>
      </c>
      <c r="G196" s="200" t="s">
        <v>317</v>
      </c>
      <c r="H196" s="200" t="s">
        <v>319</v>
      </c>
      <c r="I196" s="201" t="s">
        <v>923</v>
      </c>
      <c r="J196" s="201" t="s">
        <v>924</v>
      </c>
      <c r="K196" s="200" t="s">
        <v>323</v>
      </c>
      <c r="L196" s="204" t="s">
        <v>321</v>
      </c>
      <c r="M196" s="206" t="s">
        <v>171</v>
      </c>
      <c r="N196" s="195" t="str">
        <f>IF(M196="Máximo_2_Veces_por_Año",$I$468,IF(M196="3_a_24_veces_por_año",$I$469,IF(M196="24_a_500_veces_por_año",$I$470,IF(M196="500_a_5000_veces_por_año",$I$471,IF(M196="mas_de_5000_Veces_por_año",$I$472)))))</f>
        <v>Media</v>
      </c>
      <c r="O196" s="182">
        <f>IF(N196="Muy Baja",$J$468,IF(N196="Baja",$J$469,IF(N196="Media",$J$470,IF(N196="Alta",$J$471,IF(N196="Muy Alta",$J$472)))))</f>
        <v>0.6</v>
      </c>
      <c r="P196" s="164" t="s">
        <v>62</v>
      </c>
      <c r="Q196" s="182">
        <f>IF(P196="Leve",$I$476,IF(P196="Menor",$I$477,IF(P196="Moderado",$I$478,IF(P196="Mayor",$I$479,IF(P196="Catastrófico",$I$480)))))</f>
        <v>0.8</v>
      </c>
      <c r="R196" s="182" t="str">
        <f>N196&amp;P196</f>
        <v>MediaMayor</v>
      </c>
      <c r="S196" s="183" t="str">
        <f>IF(R196="Muy AltaLeve","Alto",IF(R196="AltaLeve","Moderado",IF(R196="MediaLeve","Moderado",IF(R196="BajaLeve","Bajo",IF(R196="Muy BajaLeve","Bajo",IF(R196="Muy AltaMenor","Alto",IF(R196="AltaMenor","Moderado",IF(R196="MediaMenor","Moderado",IF(R196="BajaMenor","Moderado",IF(R196="Muy BajaMenor","Bajo",IF(R196="Muy AltaModerado","Alto",IF(R196="AltaModerado","Alto",IF(R196="MediaModerado","Moderado",IF(R196="BajaModerado","Moderado",IF(R196="Muy BajaModerado","Moderado",IF(R196="Muy AltaMayor","Alto",IF(R196="AltaMayor","Alto",IF(R196="MediaMayor","Alto",IF(R196="BajaMayor","Alto",IF(R196="Muy BajaMayor","Alto",IF(R196="Muy AltaCatastrófico","Extremo",IF(R196="AltaCatastrófico","Extremo",IF(R196="MediaCatastrófico","Extremo",IF(R196="BajaCatastrófico","Extremo",IF(R196="Muy BajaCatastrófico","Extremo")))))))))))))))))))))))))</f>
        <v>Alto</v>
      </c>
      <c r="T196" s="66" t="s">
        <v>298</v>
      </c>
      <c r="U196" s="93" t="s">
        <v>934</v>
      </c>
      <c r="V196" s="85" t="s">
        <v>35</v>
      </c>
      <c r="W196" s="87" t="s">
        <v>53</v>
      </c>
      <c r="X196" s="87" t="s">
        <v>54</v>
      </c>
      <c r="Y196" s="81" t="str">
        <f t="shared" si="71"/>
        <v>PreventivoManual</v>
      </c>
      <c r="Z196" s="86">
        <f t="shared" si="72"/>
        <v>0.4</v>
      </c>
      <c r="AA196" s="87" t="s">
        <v>55</v>
      </c>
      <c r="AB196" s="87" t="s">
        <v>56</v>
      </c>
      <c r="AC196" s="87" t="s">
        <v>57</v>
      </c>
      <c r="AD196" s="184" t="str">
        <f>J196</f>
        <v xml:space="preserve">PROSIBILIDAD DE GENERACIÓN DE LESIONES TISULARES TRAUMA POR FALLAS O MAL USO DE LA TECNOLOGÍA BIOMÉDICA Y DISPOSITIVOS MÉDICOS, </v>
      </c>
      <c r="AE196" s="83" t="s">
        <v>10</v>
      </c>
      <c r="AF196" s="86">
        <f>O196</f>
        <v>0.6</v>
      </c>
      <c r="AG196" s="83" t="s">
        <v>52</v>
      </c>
      <c r="AH196" s="86">
        <f t="shared" si="73"/>
        <v>0.4</v>
      </c>
      <c r="AI196" s="86">
        <f t="shared" si="74"/>
        <v>0.24</v>
      </c>
      <c r="AJ196" s="185">
        <f>AF197-AI197</f>
        <v>0.27</v>
      </c>
      <c r="AK196" s="186">
        <f>Q196</f>
        <v>0.8</v>
      </c>
      <c r="AL196" s="187" t="str">
        <f>IF(AJ196&lt;=0.2,"Muy Baja",IF((AJ196&gt;0.2)*AND(AJ196&lt;=0.4),"Baja",IF((AJ196&gt;0.4)*AND(AJ196&lt;=0.6),"Media",IF((AJ196&gt;0.6)*AND(AJ196&lt;=0.8),"Alta",IF((AJ196&gt;0.8)*AND(AJ196&lt;=1),"Muy Alta",0)))))</f>
        <v>Baja</v>
      </c>
      <c r="AM196" s="185">
        <f>AJ196</f>
        <v>0.27</v>
      </c>
      <c r="AN196" s="187" t="str">
        <f>IF(AK196&lt;=0.2,"Leve",IF((AK196&gt;0.2)*AND(AK196&lt;=0.4),"Menor",IF((AK196&gt;0.4)*AND(AK196&lt;=0.6),"Moderado",IF((AK196&gt;0.6)*AND(AK196&lt;=0.8),"Mayor",IF((AK196&gt;0.8)*AND(AK196&lt;=1),"Catastrófico",0)))))</f>
        <v>Mayor</v>
      </c>
      <c r="AO196" s="219">
        <f>AK196</f>
        <v>0.8</v>
      </c>
      <c r="AP196" s="220" t="str">
        <f>AL196&amp;AN196</f>
        <v>BajaMayor</v>
      </c>
      <c r="AQ196" s="217" t="str">
        <f>IF(AP196="Muy AltaLeve","Alto",IF(AP196="AltaLeve","Moderado",IF(AP196="MediaLeve","Moderado",IF(AP196="BajaLeve","Bajo",IF(AP196="Muy BajaLeve","Bajo",IF(AP196="Muy AltaMenor","Alto",IF(AP196="AltaMenor","Moderado",IF(AP196="MediaMenor","Moderado",IF(AP196="BajaMenor","Moderado",IF(AP196="Muy BajaMenor","Bajo",IF(AP196="Muy AltaModerado","Alto",IF(AP196="AltaModerado","Alto",IF(AP196="MediaModerado","Moderado",IF(AP196="BajaModerado","Moderado",IF(AP196="Muy BajaModerado","Moderado",IF(AP196="Muy AltaMayor","Alto",IF(AP196="AltaMayor","Alto",IF(AP196="MediaMayor","Alto",IF(AP196="BajaMayor","Alto",IF(AP196="Muy BajaMayor","Alto",IF(AP196="Muy AltaCatastrófico","Extremo",IF(AP196="AltaCatastrófico","Extremo",IF(AP196="MediaCatastrófico","Extremo",IF(AP196="BajaCatastrófico","Extremo",IF(AP196="Muy BajaCatastrófico","Extremo")))))))))))))))))))))))))</f>
        <v>Alto</v>
      </c>
      <c r="AR196" s="163" t="s">
        <v>59</v>
      </c>
      <c r="AS196" s="165" t="s">
        <v>1199</v>
      </c>
      <c r="AT196" s="165" t="s">
        <v>940</v>
      </c>
      <c r="AU196" s="169" t="s">
        <v>808</v>
      </c>
      <c r="AV196" s="166" t="s">
        <v>1202</v>
      </c>
      <c r="AW196" s="171"/>
      <c r="AX196" s="171">
        <v>46023</v>
      </c>
      <c r="AY196" s="171">
        <v>46387</v>
      </c>
      <c r="AZ196" s="163" t="s">
        <v>289</v>
      </c>
      <c r="BA196" s="179"/>
      <c r="BB196" s="176"/>
    </row>
    <row r="197" spans="1:54" s="2" customFormat="1" ht="42.75" x14ac:dyDescent="0.25">
      <c r="A197" s="223"/>
      <c r="B197" s="191"/>
      <c r="C197" s="197"/>
      <c r="D197" s="199"/>
      <c r="E197" s="200"/>
      <c r="F197" s="200"/>
      <c r="G197" s="200"/>
      <c r="H197" s="200"/>
      <c r="I197" s="201"/>
      <c r="J197" s="201"/>
      <c r="K197" s="200"/>
      <c r="L197" s="205"/>
      <c r="M197" s="206"/>
      <c r="N197" s="195"/>
      <c r="O197" s="182"/>
      <c r="P197" s="164"/>
      <c r="Q197" s="182"/>
      <c r="R197" s="182"/>
      <c r="S197" s="183"/>
      <c r="T197" s="66" t="s">
        <v>300</v>
      </c>
      <c r="U197" s="93" t="s">
        <v>935</v>
      </c>
      <c r="V197" s="85" t="s">
        <v>36</v>
      </c>
      <c r="W197" s="87" t="s">
        <v>67</v>
      </c>
      <c r="X197" s="87" t="s">
        <v>54</v>
      </c>
      <c r="Y197" s="81" t="str">
        <f t="shared" si="71"/>
        <v>CorrectivoManual</v>
      </c>
      <c r="Z197" s="86">
        <f t="shared" si="72"/>
        <v>0.25</v>
      </c>
      <c r="AA197" s="87" t="s">
        <v>55</v>
      </c>
      <c r="AB197" s="87" t="s">
        <v>56</v>
      </c>
      <c r="AC197" s="87" t="s">
        <v>57</v>
      </c>
      <c r="AD197" s="184"/>
      <c r="AE197" s="83" t="s">
        <v>10</v>
      </c>
      <c r="AF197" s="86">
        <f>AF196-AI196</f>
        <v>0.36</v>
      </c>
      <c r="AG197" s="83" t="s">
        <v>60</v>
      </c>
      <c r="AH197" s="86">
        <f t="shared" si="73"/>
        <v>0.25</v>
      </c>
      <c r="AI197" s="86">
        <f t="shared" si="74"/>
        <v>0.09</v>
      </c>
      <c r="AJ197" s="185"/>
      <c r="AK197" s="186"/>
      <c r="AL197" s="187"/>
      <c r="AM197" s="185"/>
      <c r="AN197" s="187"/>
      <c r="AO197" s="219"/>
      <c r="AP197" s="220"/>
      <c r="AQ197" s="218"/>
      <c r="AR197" s="163"/>
      <c r="AS197" s="165"/>
      <c r="AT197" s="165"/>
      <c r="AU197" s="170"/>
      <c r="AV197" s="167"/>
      <c r="AW197" s="171"/>
      <c r="AX197" s="171"/>
      <c r="AY197" s="171"/>
      <c r="AZ197" s="163"/>
      <c r="BA197" s="179"/>
      <c r="BB197" s="176"/>
    </row>
    <row r="198" spans="1:54" s="2" customFormat="1" ht="42.75" x14ac:dyDescent="0.25">
      <c r="A198" s="223">
        <f t="shared" ref="A198" si="105">A196+1</f>
        <v>96</v>
      </c>
      <c r="B198" s="191" t="s">
        <v>132</v>
      </c>
      <c r="C198" s="196" t="s">
        <v>141</v>
      </c>
      <c r="D198" s="198" t="s">
        <v>175</v>
      </c>
      <c r="E198" s="200" t="s">
        <v>95</v>
      </c>
      <c r="F198" s="200" t="s">
        <v>120</v>
      </c>
      <c r="G198" s="200" t="s">
        <v>317</v>
      </c>
      <c r="H198" s="200" t="s">
        <v>319</v>
      </c>
      <c r="I198" s="201" t="s">
        <v>926</v>
      </c>
      <c r="J198" s="201" t="s">
        <v>927</v>
      </c>
      <c r="K198" s="200" t="s">
        <v>323</v>
      </c>
      <c r="L198" s="204" t="s">
        <v>321</v>
      </c>
      <c r="M198" s="206" t="s">
        <v>180</v>
      </c>
      <c r="N198" s="195" t="str">
        <f>IF(M198="Máximo_2_Veces_por_Año",$I$468,IF(M198="3_a_24_veces_por_año",$I$469,IF(M198="24_a_500_veces_por_año",$I$470,IF(M198="500_a_5000_veces_por_año",$I$471,IF(M198="mas_de_5000_Veces_por_año",$I$472)))))</f>
        <v>Muy Alta</v>
      </c>
      <c r="O198" s="182">
        <f>IF(N198="Muy Baja",$J$468,IF(N198="Baja",$J$469,IF(N198="Media",$J$470,IF(N198="Alta",$J$471,IF(N198="Muy Alta",$J$472)))))</f>
        <v>1</v>
      </c>
      <c r="P198" s="164" t="s">
        <v>51</v>
      </c>
      <c r="Q198" s="182">
        <f>IF(P198="Leve",$I$476,IF(P198="Menor",$I$477,IF(P198="Moderado",$I$478,IF(P198="Mayor",$I$479,IF(P198="Catastrófico",$I$480)))))</f>
        <v>0.6</v>
      </c>
      <c r="R198" s="182" t="str">
        <f>N198&amp;P198</f>
        <v>Muy AltaModerado</v>
      </c>
      <c r="S198" s="183" t="str">
        <f>IF(R198="Muy AltaLeve","Alto",IF(R198="AltaLeve","Moderado",IF(R198="MediaLeve","Moderado",IF(R198="BajaLeve","Bajo",IF(R198="Muy BajaLeve","Bajo",IF(R198="Muy AltaMenor","Alto",IF(R198="AltaMenor","Moderado",IF(R198="MediaMenor","Moderado",IF(R198="BajaMenor","Moderado",IF(R198="Muy BajaMenor","Bajo",IF(R198="Muy AltaModerado","Alto",IF(R198="AltaModerado","Alto",IF(R198="MediaModerado","Moderado",IF(R198="BajaModerado","Moderado",IF(R198="Muy BajaModerado","Moderado",IF(R198="Muy AltaMayor","Alto",IF(R198="AltaMayor","Alto",IF(R198="MediaMayor","Alto",IF(R198="BajaMayor","Alto",IF(R198="Muy BajaMayor","Alto",IF(R198="Muy AltaCatastrófico","Extremo",IF(R198="AltaCatastrófico","Extremo",IF(R198="MediaCatastrófico","Extremo",IF(R198="BajaCatastrófico","Extremo",IF(R198="Muy BajaCatastrófico","Extremo")))))))))))))))))))))))))</f>
        <v>Alto</v>
      </c>
      <c r="T198" s="66" t="s">
        <v>298</v>
      </c>
      <c r="U198" s="93" t="s">
        <v>934</v>
      </c>
      <c r="V198" s="85" t="s">
        <v>35</v>
      </c>
      <c r="W198" s="87" t="s">
        <v>53</v>
      </c>
      <c r="X198" s="87" t="s">
        <v>54</v>
      </c>
      <c r="Y198" s="81" t="str">
        <f t="shared" si="71"/>
        <v>PreventivoManual</v>
      </c>
      <c r="Z198" s="86">
        <f t="shared" si="72"/>
        <v>0.4</v>
      </c>
      <c r="AA198" s="87" t="s">
        <v>55</v>
      </c>
      <c r="AB198" s="87" t="s">
        <v>56</v>
      </c>
      <c r="AC198" s="87" t="s">
        <v>57</v>
      </c>
      <c r="AD198" s="184" t="str">
        <f>J198</f>
        <v xml:space="preserve">POSIBILIDAD DE DESARROLLO DE ALERGIAS Y/O RECHAZO DE DISPOSITIVOS BIOMÉDICOS </v>
      </c>
      <c r="AE198" s="83" t="s">
        <v>10</v>
      </c>
      <c r="AF198" s="86">
        <f>O198</f>
        <v>1</v>
      </c>
      <c r="AG198" s="83" t="s">
        <v>52</v>
      </c>
      <c r="AH198" s="86">
        <f t="shared" si="73"/>
        <v>0.4</v>
      </c>
      <c r="AI198" s="86">
        <f t="shared" si="74"/>
        <v>0.4</v>
      </c>
      <c r="AJ198" s="185">
        <f>AF199-AI199</f>
        <v>0.44999999999999996</v>
      </c>
      <c r="AK198" s="186">
        <f>Q198</f>
        <v>0.6</v>
      </c>
      <c r="AL198" s="187" t="str">
        <f>IF(AJ198&lt;=0.2,"Muy Baja",IF((AJ198&gt;0.2)*AND(AJ198&lt;=0.4),"Baja",IF((AJ198&gt;0.4)*AND(AJ198&lt;=0.6),"Media",IF((AJ198&gt;0.6)*AND(AJ198&lt;=0.8),"Alta",IF((AJ198&gt;0.8)*AND(AJ198&lt;=1),"Muy Alta",0)))))</f>
        <v>Media</v>
      </c>
      <c r="AM198" s="185">
        <f>AJ198</f>
        <v>0.44999999999999996</v>
      </c>
      <c r="AN198" s="187" t="str">
        <f>IF(AK198&lt;=0.2,"Leve",IF((AK198&gt;0.2)*AND(AK198&lt;=0.4),"Menor",IF((AK198&gt;0.4)*AND(AK198&lt;=0.6),"Moderado",IF((AK198&gt;0.6)*AND(AK198&lt;=0.8),"Mayor",IF((AK198&gt;0.8)*AND(AK198&lt;=1),"Catastrófico",0)))))</f>
        <v>Moderado</v>
      </c>
      <c r="AO198" s="219">
        <f>AK198</f>
        <v>0.6</v>
      </c>
      <c r="AP198" s="220" t="str">
        <f>AL198&amp;AN198</f>
        <v>MediaModerado</v>
      </c>
      <c r="AQ198" s="217" t="str">
        <f>IF(AP198="Muy AltaLeve","Alto",IF(AP198="AltaLeve","Moderado",IF(AP198="MediaLeve","Moderado",IF(AP198="BajaLeve","Bajo",IF(AP198="Muy BajaLeve","Bajo",IF(AP198="Muy AltaMenor","Alto",IF(AP198="AltaMenor","Moderado",IF(AP198="MediaMenor","Moderado",IF(AP198="BajaMenor","Moderado",IF(AP198="Muy BajaMenor","Bajo",IF(AP198="Muy AltaModerado","Alto",IF(AP198="AltaModerado","Alto",IF(AP198="MediaModerado","Moderado",IF(AP198="BajaModerado","Moderado",IF(AP198="Muy BajaModerado","Moderado",IF(AP198="Muy AltaMayor","Alto",IF(AP198="AltaMayor","Alto",IF(AP198="MediaMayor","Alto",IF(AP198="BajaMayor","Alto",IF(AP198="Muy BajaMayor","Alto",IF(AP198="Muy AltaCatastrófico","Extremo",IF(AP198="AltaCatastrófico","Extremo",IF(AP198="MediaCatastrófico","Extremo",IF(AP198="BajaCatastrófico","Extremo",IF(AP198="Muy BajaCatastrófico","Extremo")))))))))))))))))))))))))</f>
        <v>Moderado</v>
      </c>
      <c r="AR198" s="163" t="s">
        <v>59</v>
      </c>
      <c r="AS198" s="165" t="s">
        <v>1200</v>
      </c>
      <c r="AT198" s="165" t="s">
        <v>940</v>
      </c>
      <c r="AU198" s="169" t="s">
        <v>808</v>
      </c>
      <c r="AV198" s="166" t="s">
        <v>1202</v>
      </c>
      <c r="AW198" s="171"/>
      <c r="AX198" s="171">
        <v>46023</v>
      </c>
      <c r="AY198" s="171">
        <v>46387</v>
      </c>
      <c r="AZ198" s="163" t="s">
        <v>289</v>
      </c>
      <c r="BA198" s="179"/>
      <c r="BB198" s="176"/>
    </row>
    <row r="199" spans="1:54" s="2" customFormat="1" ht="42.75" x14ac:dyDescent="0.25">
      <c r="A199" s="223"/>
      <c r="B199" s="191"/>
      <c r="C199" s="197"/>
      <c r="D199" s="199"/>
      <c r="E199" s="200"/>
      <c r="F199" s="200"/>
      <c r="G199" s="200"/>
      <c r="H199" s="200"/>
      <c r="I199" s="201"/>
      <c r="J199" s="201"/>
      <c r="K199" s="200"/>
      <c r="L199" s="205"/>
      <c r="M199" s="206"/>
      <c r="N199" s="195"/>
      <c r="O199" s="182"/>
      <c r="P199" s="164"/>
      <c r="Q199" s="182"/>
      <c r="R199" s="182"/>
      <c r="S199" s="183"/>
      <c r="T199" s="66" t="s">
        <v>300</v>
      </c>
      <c r="U199" s="93" t="s">
        <v>935</v>
      </c>
      <c r="V199" s="85" t="s">
        <v>36</v>
      </c>
      <c r="W199" s="87" t="s">
        <v>67</v>
      </c>
      <c r="X199" s="87" t="s">
        <v>54</v>
      </c>
      <c r="Y199" s="81" t="str">
        <f t="shared" si="71"/>
        <v>CorrectivoManual</v>
      </c>
      <c r="Z199" s="86">
        <f t="shared" si="72"/>
        <v>0.25</v>
      </c>
      <c r="AA199" s="87" t="s">
        <v>55</v>
      </c>
      <c r="AB199" s="87" t="s">
        <v>56</v>
      </c>
      <c r="AC199" s="87" t="s">
        <v>57</v>
      </c>
      <c r="AD199" s="184"/>
      <c r="AE199" s="83" t="s">
        <v>10</v>
      </c>
      <c r="AF199" s="86">
        <f>AF198-AI198</f>
        <v>0.6</v>
      </c>
      <c r="AG199" s="83" t="s">
        <v>60</v>
      </c>
      <c r="AH199" s="86">
        <f t="shared" si="73"/>
        <v>0.25</v>
      </c>
      <c r="AI199" s="86">
        <f t="shared" si="74"/>
        <v>0.15</v>
      </c>
      <c r="AJ199" s="185"/>
      <c r="AK199" s="186"/>
      <c r="AL199" s="187"/>
      <c r="AM199" s="185"/>
      <c r="AN199" s="187"/>
      <c r="AO199" s="219"/>
      <c r="AP199" s="220"/>
      <c r="AQ199" s="218"/>
      <c r="AR199" s="163"/>
      <c r="AS199" s="165"/>
      <c r="AT199" s="165"/>
      <c r="AU199" s="170"/>
      <c r="AV199" s="167"/>
      <c r="AW199" s="171"/>
      <c r="AX199" s="171"/>
      <c r="AY199" s="171"/>
      <c r="AZ199" s="163"/>
      <c r="BA199" s="179"/>
      <c r="BB199" s="176"/>
    </row>
    <row r="200" spans="1:54" s="2" customFormat="1" ht="42.75" x14ac:dyDescent="0.25">
      <c r="A200" s="223">
        <f t="shared" ref="A200" si="106">A198+1</f>
        <v>97</v>
      </c>
      <c r="B200" s="191" t="s">
        <v>132</v>
      </c>
      <c r="C200" s="196" t="s">
        <v>141</v>
      </c>
      <c r="D200" s="198" t="s">
        <v>175</v>
      </c>
      <c r="E200" s="200" t="s">
        <v>95</v>
      </c>
      <c r="F200" s="200" t="s">
        <v>120</v>
      </c>
      <c r="G200" s="200" t="s">
        <v>317</v>
      </c>
      <c r="H200" s="200" t="s">
        <v>319</v>
      </c>
      <c r="I200" s="201" t="s">
        <v>928</v>
      </c>
      <c r="J200" s="201" t="s">
        <v>929</v>
      </c>
      <c r="K200" s="200" t="s">
        <v>323</v>
      </c>
      <c r="L200" s="204" t="s">
        <v>321</v>
      </c>
      <c r="M200" s="206" t="s">
        <v>180</v>
      </c>
      <c r="N200" s="195" t="str">
        <f>IF(M200="Máximo_2_Veces_por_Año",$I$468,IF(M200="3_a_24_veces_por_año",$I$469,IF(M200="24_a_500_veces_por_año",$I$470,IF(M200="500_a_5000_veces_por_año",$I$471,IF(M200="mas_de_5000_Veces_por_año",$I$472)))))</f>
        <v>Muy Alta</v>
      </c>
      <c r="O200" s="182">
        <f>IF(N200="Muy Baja",$J$468,IF(N200="Baja",$J$469,IF(N200="Media",$J$470,IF(N200="Alta",$J$471,IF(N200="Muy Alta",$J$472)))))</f>
        <v>1</v>
      </c>
      <c r="P200" s="164" t="s">
        <v>51</v>
      </c>
      <c r="Q200" s="182">
        <f>IF(P200="Leve",$I$476,IF(P200="Menor",$I$477,IF(P200="Moderado",$I$478,IF(P200="Mayor",$I$479,IF(P200="Catastrófico",$I$480)))))</f>
        <v>0.6</v>
      </c>
      <c r="R200" s="182" t="str">
        <f>N200&amp;P200</f>
        <v>Muy AltaModerado</v>
      </c>
      <c r="S200" s="183" t="str">
        <f>IF(R200="Muy AltaLeve","Alto",IF(R200="AltaLeve","Moderado",IF(R200="MediaLeve","Moderado",IF(R200="BajaLeve","Bajo",IF(R200="Muy BajaLeve","Bajo",IF(R200="Muy AltaMenor","Alto",IF(R200="AltaMenor","Moderado",IF(R200="MediaMenor","Moderado",IF(R200="BajaMenor","Moderado",IF(R200="Muy BajaMenor","Bajo",IF(R200="Muy AltaModerado","Alto",IF(R200="AltaModerado","Alto",IF(R200="MediaModerado","Moderado",IF(R200="BajaModerado","Moderado",IF(R200="Muy BajaModerado","Moderado",IF(R200="Muy AltaMayor","Alto",IF(R200="AltaMayor","Alto",IF(R200="MediaMayor","Alto",IF(R200="BajaMayor","Alto",IF(R200="Muy BajaMayor","Alto",IF(R200="Muy AltaCatastrófico","Extremo",IF(R200="AltaCatastrófico","Extremo",IF(R200="MediaCatastrófico","Extremo",IF(R200="BajaCatastrófico","Extremo",IF(R200="Muy BajaCatastrófico","Extremo")))))))))))))))))))))))))</f>
        <v>Alto</v>
      </c>
      <c r="T200" s="66" t="s">
        <v>298</v>
      </c>
      <c r="U200" s="93" t="s">
        <v>934</v>
      </c>
      <c r="V200" s="85" t="s">
        <v>35</v>
      </c>
      <c r="W200" s="87" t="s">
        <v>53</v>
      </c>
      <c r="X200" s="87" t="s">
        <v>54</v>
      </c>
      <c r="Y200" s="81" t="str">
        <f t="shared" ref="Y200:Y265" si="107">W200&amp;X200</f>
        <v>PreventivoManual</v>
      </c>
      <c r="Z200" s="86">
        <f t="shared" ref="Z200:Z265" si="108">IF(Y200="PreventivoAutomatico",0.5,IF(Y200="PreventivoManual",0.4,IF(Y200="DetectivoAutomatico",0.4,IF(Y200="DetectivoManual",0.3,IF(Y200="CorrectivoAutomatico",0.35,IF(Y200="CorrectivoManual",0.25))))))</f>
        <v>0.4</v>
      </c>
      <c r="AA200" s="87" t="s">
        <v>55</v>
      </c>
      <c r="AB200" s="87" t="s">
        <v>56</v>
      </c>
      <c r="AC200" s="87" t="s">
        <v>57</v>
      </c>
      <c r="AD200" s="184" t="str">
        <f>J200</f>
        <v>POSIBILIDAD DE USO DE DISPOSITIVOS MEDICOS Y/O EQUIPOS PARA FINES NO AUTORIZADOS</v>
      </c>
      <c r="AE200" s="83" t="s">
        <v>10</v>
      </c>
      <c r="AF200" s="86">
        <f>O200</f>
        <v>1</v>
      </c>
      <c r="AG200" s="83" t="s">
        <v>52</v>
      </c>
      <c r="AH200" s="86">
        <f t="shared" ref="AH200:AH265" si="109">Z200</f>
        <v>0.4</v>
      </c>
      <c r="AI200" s="86">
        <f t="shared" ref="AI200:AI265" si="110">AF200*AH200</f>
        <v>0.4</v>
      </c>
      <c r="AJ200" s="185">
        <f>AF201-AI201</f>
        <v>0.44999999999999996</v>
      </c>
      <c r="AK200" s="186">
        <f>Q200</f>
        <v>0.6</v>
      </c>
      <c r="AL200" s="187" t="str">
        <f>IF(AJ200&lt;=0.2,"Muy Baja",IF((AJ200&gt;0.2)*AND(AJ200&lt;=0.4),"Baja",IF((AJ200&gt;0.4)*AND(AJ200&lt;=0.6),"Media",IF((AJ200&gt;0.6)*AND(AJ200&lt;=0.8),"Alta",IF((AJ200&gt;0.8)*AND(AJ200&lt;=1),"Muy Alta",0)))))</f>
        <v>Media</v>
      </c>
      <c r="AM200" s="185">
        <f>AJ200</f>
        <v>0.44999999999999996</v>
      </c>
      <c r="AN200" s="187" t="str">
        <f>IF(AK200&lt;=0.2,"Leve",IF((AK200&gt;0.2)*AND(AK200&lt;=0.4),"Menor",IF((AK200&gt;0.4)*AND(AK200&lt;=0.6),"Moderado",IF((AK200&gt;0.6)*AND(AK200&lt;=0.8),"Mayor",IF((AK200&gt;0.8)*AND(AK200&lt;=1),"Catastrófico",0)))))</f>
        <v>Moderado</v>
      </c>
      <c r="AO200" s="219">
        <f>AK200</f>
        <v>0.6</v>
      </c>
      <c r="AP200" s="220" t="str">
        <f>AL200&amp;AN200</f>
        <v>MediaModerado</v>
      </c>
      <c r="AQ200" s="217" t="str">
        <f>IF(AP200="Muy AltaLeve","Alto",IF(AP200="AltaLeve","Moderado",IF(AP200="MediaLeve","Moderado",IF(AP200="BajaLeve","Bajo",IF(AP200="Muy BajaLeve","Bajo",IF(AP200="Muy AltaMenor","Alto",IF(AP200="AltaMenor","Moderado",IF(AP200="MediaMenor","Moderado",IF(AP200="BajaMenor","Moderado",IF(AP200="Muy BajaMenor","Bajo",IF(AP200="Muy AltaModerado","Alto",IF(AP200="AltaModerado","Alto",IF(AP200="MediaModerado","Moderado",IF(AP200="BajaModerado","Moderado",IF(AP200="Muy BajaModerado","Moderado",IF(AP200="Muy AltaMayor","Alto",IF(AP200="AltaMayor","Alto",IF(AP200="MediaMayor","Alto",IF(AP200="BajaMayor","Alto",IF(AP200="Muy BajaMayor","Alto",IF(AP200="Muy AltaCatastrófico","Extremo",IF(AP200="AltaCatastrófico","Extremo",IF(AP200="MediaCatastrófico","Extremo",IF(AP200="BajaCatastrófico","Extremo",IF(AP200="Muy BajaCatastrófico","Extremo")))))))))))))))))))))))))</f>
        <v>Moderado</v>
      </c>
      <c r="AR200" s="163" t="s">
        <v>59</v>
      </c>
      <c r="AS200" s="165" t="s">
        <v>1201</v>
      </c>
      <c r="AT200" s="165" t="s">
        <v>940</v>
      </c>
      <c r="AU200" s="169" t="s">
        <v>808</v>
      </c>
      <c r="AV200" s="166" t="s">
        <v>1202</v>
      </c>
      <c r="AW200" s="171"/>
      <c r="AX200" s="171">
        <v>46023</v>
      </c>
      <c r="AY200" s="171">
        <v>46387</v>
      </c>
      <c r="AZ200" s="163" t="s">
        <v>289</v>
      </c>
      <c r="BA200" s="179"/>
      <c r="BB200" s="176"/>
    </row>
    <row r="201" spans="1:54" s="2" customFormat="1" ht="42.75" x14ac:dyDescent="0.25">
      <c r="A201" s="223"/>
      <c r="B201" s="191"/>
      <c r="C201" s="197"/>
      <c r="D201" s="199"/>
      <c r="E201" s="200"/>
      <c r="F201" s="200"/>
      <c r="G201" s="200"/>
      <c r="H201" s="200"/>
      <c r="I201" s="201"/>
      <c r="J201" s="201"/>
      <c r="K201" s="200"/>
      <c r="L201" s="205"/>
      <c r="M201" s="206"/>
      <c r="N201" s="195"/>
      <c r="O201" s="182"/>
      <c r="P201" s="164"/>
      <c r="Q201" s="182"/>
      <c r="R201" s="182"/>
      <c r="S201" s="183"/>
      <c r="T201" s="66" t="s">
        <v>300</v>
      </c>
      <c r="U201" s="93" t="s">
        <v>935</v>
      </c>
      <c r="V201" s="85" t="s">
        <v>36</v>
      </c>
      <c r="W201" s="87" t="s">
        <v>67</v>
      </c>
      <c r="X201" s="87" t="s">
        <v>54</v>
      </c>
      <c r="Y201" s="81" t="str">
        <f t="shared" si="107"/>
        <v>CorrectivoManual</v>
      </c>
      <c r="Z201" s="86">
        <f t="shared" si="108"/>
        <v>0.25</v>
      </c>
      <c r="AA201" s="87" t="s">
        <v>55</v>
      </c>
      <c r="AB201" s="87" t="s">
        <v>56</v>
      </c>
      <c r="AC201" s="87" t="s">
        <v>57</v>
      </c>
      <c r="AD201" s="184"/>
      <c r="AE201" s="83" t="s">
        <v>10</v>
      </c>
      <c r="AF201" s="86">
        <f>AF200-AI200</f>
        <v>0.6</v>
      </c>
      <c r="AG201" s="83" t="s">
        <v>60</v>
      </c>
      <c r="AH201" s="86">
        <f t="shared" si="109"/>
        <v>0.25</v>
      </c>
      <c r="AI201" s="86">
        <f t="shared" si="110"/>
        <v>0.15</v>
      </c>
      <c r="AJ201" s="185"/>
      <c r="AK201" s="186"/>
      <c r="AL201" s="187"/>
      <c r="AM201" s="185"/>
      <c r="AN201" s="187"/>
      <c r="AO201" s="219"/>
      <c r="AP201" s="220"/>
      <c r="AQ201" s="218"/>
      <c r="AR201" s="163"/>
      <c r="AS201" s="165"/>
      <c r="AT201" s="165"/>
      <c r="AU201" s="170"/>
      <c r="AV201" s="167"/>
      <c r="AW201" s="171"/>
      <c r="AX201" s="171"/>
      <c r="AY201" s="171"/>
      <c r="AZ201" s="163"/>
      <c r="BA201" s="179"/>
      <c r="BB201" s="176"/>
    </row>
    <row r="202" spans="1:54" s="2" customFormat="1" ht="42.75" x14ac:dyDescent="0.25">
      <c r="A202" s="223">
        <f t="shared" ref="A202" si="111">A200+1</f>
        <v>98</v>
      </c>
      <c r="B202" s="191" t="s">
        <v>132</v>
      </c>
      <c r="C202" s="196" t="s">
        <v>141</v>
      </c>
      <c r="D202" s="198" t="s">
        <v>175</v>
      </c>
      <c r="E202" s="200" t="s">
        <v>95</v>
      </c>
      <c r="F202" s="200" t="s">
        <v>120</v>
      </c>
      <c r="G202" s="200" t="s">
        <v>317</v>
      </c>
      <c r="H202" s="200" t="s">
        <v>319</v>
      </c>
      <c r="I202" s="201" t="s">
        <v>930</v>
      </c>
      <c r="J202" s="201" t="s">
        <v>931</v>
      </c>
      <c r="K202" s="200" t="s">
        <v>323</v>
      </c>
      <c r="L202" s="204" t="s">
        <v>321</v>
      </c>
      <c r="M202" s="206" t="s">
        <v>180</v>
      </c>
      <c r="N202" s="195" t="str">
        <f>IF(M202="Máximo_2_Veces_por_Año",$I$468,IF(M202="3_a_24_veces_por_año",$I$469,IF(M202="24_a_500_veces_por_año",$I$470,IF(M202="500_a_5000_veces_por_año",$I$471,IF(M202="mas_de_5000_Veces_por_año",$I$472)))))</f>
        <v>Muy Alta</v>
      </c>
      <c r="O202" s="182">
        <f>IF(N202="Muy Baja",$J$468,IF(N202="Baja",$J$469,IF(N202="Media",$J$470,IF(N202="Alta",$J$471,IF(N202="Muy Alta",$J$472)))))</f>
        <v>1</v>
      </c>
      <c r="P202" s="164" t="s">
        <v>51</v>
      </c>
      <c r="Q202" s="182">
        <f>IF(P202="Leve",$I$476,IF(P202="Menor",$I$477,IF(P202="Moderado",$I$478,IF(P202="Mayor",$I$479,IF(P202="Catastrófico",$I$480)))))</f>
        <v>0.6</v>
      </c>
      <c r="R202" s="182" t="str">
        <f>N202&amp;P202</f>
        <v>Muy AltaModerado</v>
      </c>
      <c r="S202" s="183" t="str">
        <f>IF(R202="Muy AltaLeve","Alto",IF(R202="AltaLeve","Moderado",IF(R202="MediaLeve","Moderado",IF(R202="BajaLeve","Bajo",IF(R202="Muy BajaLeve","Bajo",IF(R202="Muy AltaMenor","Alto",IF(R202="AltaMenor","Moderado",IF(R202="MediaMenor","Moderado",IF(R202="BajaMenor","Moderado",IF(R202="Muy BajaMenor","Bajo",IF(R202="Muy AltaModerado","Alto",IF(R202="AltaModerado","Alto",IF(R202="MediaModerado","Moderado",IF(R202="BajaModerado","Moderado",IF(R202="Muy BajaModerado","Moderado",IF(R202="Muy AltaMayor","Alto",IF(R202="AltaMayor","Alto",IF(R202="MediaMayor","Alto",IF(R202="BajaMayor","Alto",IF(R202="Muy BajaMayor","Alto",IF(R202="Muy AltaCatastrófico","Extremo",IF(R202="AltaCatastrófico","Extremo",IF(R202="MediaCatastrófico","Extremo",IF(R202="BajaCatastrófico","Extremo",IF(R202="Muy BajaCatastrófico","Extremo")))))))))))))))))))))))))</f>
        <v>Alto</v>
      </c>
      <c r="T202" s="66" t="s">
        <v>298</v>
      </c>
      <c r="U202" s="93" t="s">
        <v>934</v>
      </c>
      <c r="V202" s="85" t="s">
        <v>35</v>
      </c>
      <c r="W202" s="87" t="s">
        <v>53</v>
      </c>
      <c r="X202" s="87" t="s">
        <v>54</v>
      </c>
      <c r="Y202" s="81" t="str">
        <f t="shared" si="107"/>
        <v>PreventivoManual</v>
      </c>
      <c r="Z202" s="86">
        <f t="shared" si="108"/>
        <v>0.4</v>
      </c>
      <c r="AA202" s="87" t="s">
        <v>55</v>
      </c>
      <c r="AB202" s="87" t="s">
        <v>56</v>
      </c>
      <c r="AC202" s="87" t="s">
        <v>57</v>
      </c>
      <c r="AD202" s="184" t="str">
        <f>J202</f>
        <v>POSIBILIDAD DE ERRORES DIAGNÓSTICOS Y/O DECISIONES CLÍNICAS INAPROPIADAS POR FALLAS EN DISPOSITIVOS DE MONITOREO</v>
      </c>
      <c r="AE202" s="83" t="s">
        <v>10</v>
      </c>
      <c r="AF202" s="86">
        <f>O202</f>
        <v>1</v>
      </c>
      <c r="AG202" s="83" t="s">
        <v>52</v>
      </c>
      <c r="AH202" s="86">
        <f t="shared" si="109"/>
        <v>0.4</v>
      </c>
      <c r="AI202" s="86">
        <f t="shared" si="110"/>
        <v>0.4</v>
      </c>
      <c r="AJ202" s="185">
        <f>AF203-AI203</f>
        <v>0.44999999999999996</v>
      </c>
      <c r="AK202" s="186">
        <f>Q202</f>
        <v>0.6</v>
      </c>
      <c r="AL202" s="187" t="str">
        <f>IF(AJ202&lt;=0.2,"Muy Baja",IF((AJ202&gt;0.2)*AND(AJ202&lt;=0.4),"Baja",IF((AJ202&gt;0.4)*AND(AJ202&lt;=0.6),"Media",IF((AJ202&gt;0.6)*AND(AJ202&lt;=0.8),"Alta",IF((AJ202&gt;0.8)*AND(AJ202&lt;=1),"Muy Alta",0)))))</f>
        <v>Media</v>
      </c>
      <c r="AM202" s="185">
        <f>AJ202</f>
        <v>0.44999999999999996</v>
      </c>
      <c r="AN202" s="187" t="str">
        <f>IF(AK202&lt;=0.2,"Leve",IF((AK202&gt;0.2)*AND(AK202&lt;=0.4),"Menor",IF((AK202&gt;0.4)*AND(AK202&lt;=0.6),"Moderado",IF((AK202&gt;0.6)*AND(AK202&lt;=0.8),"Mayor",IF((AK202&gt;0.8)*AND(AK202&lt;=1),"Catastrófico",0)))))</f>
        <v>Moderado</v>
      </c>
      <c r="AO202" s="219">
        <f>AK202</f>
        <v>0.6</v>
      </c>
      <c r="AP202" s="220" t="str">
        <f>AL202&amp;AN202</f>
        <v>MediaModerado</v>
      </c>
      <c r="AQ202" s="217" t="str">
        <f>IF(AP202="Muy AltaLeve","Alto",IF(AP202="AltaLeve","Moderado",IF(AP202="MediaLeve","Moderado",IF(AP202="BajaLeve","Bajo",IF(AP202="Muy BajaLeve","Bajo",IF(AP202="Muy AltaMenor","Alto",IF(AP202="AltaMenor","Moderado",IF(AP202="MediaMenor","Moderado",IF(AP202="BajaMenor","Moderado",IF(AP202="Muy BajaMenor","Bajo",IF(AP202="Muy AltaModerado","Alto",IF(AP202="AltaModerado","Alto",IF(AP202="MediaModerado","Moderado",IF(AP202="BajaModerado","Moderado",IF(AP202="Muy BajaModerado","Moderado",IF(AP202="Muy AltaMayor","Alto",IF(AP202="AltaMayor","Alto",IF(AP202="MediaMayor","Alto",IF(AP202="BajaMayor","Alto",IF(AP202="Muy BajaMayor","Alto",IF(AP202="Muy AltaCatastrófico","Extremo",IF(AP202="AltaCatastrófico","Extremo",IF(AP202="MediaCatastrófico","Extremo",IF(AP202="BajaCatastrófico","Extremo",IF(AP202="Muy BajaCatastrófico","Extremo")))))))))))))))))))))))))</f>
        <v>Moderado</v>
      </c>
      <c r="AR202" s="163" t="s">
        <v>59</v>
      </c>
      <c r="AS202" s="165" t="s">
        <v>941</v>
      </c>
      <c r="AT202" s="165" t="s">
        <v>942</v>
      </c>
      <c r="AU202" s="169" t="s">
        <v>808</v>
      </c>
      <c r="AV202" s="166" t="s">
        <v>1202</v>
      </c>
      <c r="AW202" s="171"/>
      <c r="AX202" s="171">
        <v>46023</v>
      </c>
      <c r="AY202" s="171">
        <v>46387</v>
      </c>
      <c r="AZ202" s="163" t="s">
        <v>289</v>
      </c>
      <c r="BA202" s="179"/>
      <c r="BB202" s="176"/>
    </row>
    <row r="203" spans="1:54" s="2" customFormat="1" ht="42.75" x14ac:dyDescent="0.25">
      <c r="A203" s="223"/>
      <c r="B203" s="191"/>
      <c r="C203" s="197"/>
      <c r="D203" s="199"/>
      <c r="E203" s="200"/>
      <c r="F203" s="200"/>
      <c r="G203" s="200"/>
      <c r="H203" s="200"/>
      <c r="I203" s="201"/>
      <c r="J203" s="201"/>
      <c r="K203" s="200"/>
      <c r="L203" s="205"/>
      <c r="M203" s="206"/>
      <c r="N203" s="195"/>
      <c r="O203" s="182"/>
      <c r="P203" s="164"/>
      <c r="Q203" s="182"/>
      <c r="R203" s="182"/>
      <c r="S203" s="183"/>
      <c r="T203" s="66" t="s">
        <v>300</v>
      </c>
      <c r="U203" s="93" t="s">
        <v>936</v>
      </c>
      <c r="V203" s="85" t="s">
        <v>36</v>
      </c>
      <c r="W203" s="87" t="s">
        <v>67</v>
      </c>
      <c r="X203" s="87" t="s">
        <v>54</v>
      </c>
      <c r="Y203" s="81" t="str">
        <f t="shared" si="107"/>
        <v>CorrectivoManual</v>
      </c>
      <c r="Z203" s="86">
        <f t="shared" si="108"/>
        <v>0.25</v>
      </c>
      <c r="AA203" s="87" t="s">
        <v>55</v>
      </c>
      <c r="AB203" s="87" t="s">
        <v>56</v>
      </c>
      <c r="AC203" s="87" t="s">
        <v>57</v>
      </c>
      <c r="AD203" s="184"/>
      <c r="AE203" s="83" t="s">
        <v>10</v>
      </c>
      <c r="AF203" s="86">
        <f>AF202-AI202</f>
        <v>0.6</v>
      </c>
      <c r="AG203" s="83" t="s">
        <v>60</v>
      </c>
      <c r="AH203" s="86">
        <f t="shared" si="109"/>
        <v>0.25</v>
      </c>
      <c r="AI203" s="86">
        <f t="shared" si="110"/>
        <v>0.15</v>
      </c>
      <c r="AJ203" s="185"/>
      <c r="AK203" s="186"/>
      <c r="AL203" s="187"/>
      <c r="AM203" s="185"/>
      <c r="AN203" s="187"/>
      <c r="AO203" s="219"/>
      <c r="AP203" s="220"/>
      <c r="AQ203" s="218"/>
      <c r="AR203" s="163"/>
      <c r="AS203" s="166"/>
      <c r="AT203" s="166"/>
      <c r="AU203" s="306"/>
      <c r="AV203" s="167"/>
      <c r="AW203" s="305"/>
      <c r="AX203" s="305"/>
      <c r="AY203" s="305"/>
      <c r="AZ203" s="231"/>
      <c r="BA203" s="224"/>
      <c r="BB203" s="176"/>
    </row>
    <row r="204" spans="1:54" s="2" customFormat="1" ht="57" x14ac:dyDescent="0.25">
      <c r="A204" s="223">
        <f t="shared" ref="A204" si="112">A202+1</f>
        <v>99</v>
      </c>
      <c r="B204" s="191" t="s">
        <v>132</v>
      </c>
      <c r="C204" s="196" t="s">
        <v>141</v>
      </c>
      <c r="D204" s="198" t="s">
        <v>175</v>
      </c>
      <c r="E204" s="200" t="s">
        <v>83</v>
      </c>
      <c r="F204" s="200" t="s">
        <v>93</v>
      </c>
      <c r="G204" s="200" t="s">
        <v>317</v>
      </c>
      <c r="H204" s="200" t="s">
        <v>319</v>
      </c>
      <c r="I204" s="201" t="s">
        <v>943</v>
      </c>
      <c r="J204" s="201" t="s">
        <v>944</v>
      </c>
      <c r="K204" s="200" t="s">
        <v>323</v>
      </c>
      <c r="L204" s="204" t="s">
        <v>321</v>
      </c>
      <c r="M204" s="206" t="s">
        <v>180</v>
      </c>
      <c r="N204" s="195" t="str">
        <f>IF(M204="Máximo_2_Veces_por_Año",$I$468,IF(M204="3_a_24_veces_por_año",$I$469,IF(M204="24_a_500_veces_por_año",$I$470,IF(M204="500_a_5000_veces_por_año",$I$471,IF(M204="mas_de_5000_Veces_por_año",$I$472)))))</f>
        <v>Muy Alta</v>
      </c>
      <c r="O204" s="182">
        <f>IF(N204="Muy Baja",$J$468,IF(N204="Baja",$J$469,IF(N204="Media",$J$470,IF(N204="Alta",$J$471,IF(N204="Muy Alta",$J$472)))))</f>
        <v>1</v>
      </c>
      <c r="P204" s="164" t="s">
        <v>131</v>
      </c>
      <c r="Q204" s="182">
        <f>IF(P204="Leve",$I$476,IF(P204="Menor",$I$477,IF(P204="Moderado",$I$478,IF(P204="Mayor",$I$479,IF(P204="Catastrófico",$I$480)))))</f>
        <v>1</v>
      </c>
      <c r="R204" s="182" t="str">
        <f>N204&amp;P204</f>
        <v>Muy AltaCatastrófico</v>
      </c>
      <c r="S204" s="183" t="str">
        <f>IF(R204="Muy AltaLeve","Alto",IF(R204="AltaLeve","Moderado",IF(R204="MediaLeve","Moderado",IF(R204="BajaLeve","Bajo",IF(R204="Muy BajaLeve","Bajo",IF(R204="Muy AltaMenor","Alto",IF(R204="AltaMenor","Moderado",IF(R204="MediaMenor","Moderado",IF(R204="BajaMenor","Moderado",IF(R204="Muy BajaMenor","Bajo",IF(R204="Muy AltaModerado","Alto",IF(R204="AltaModerado","Alto",IF(R204="MediaModerado","Moderado",IF(R204="BajaModerado","Moderado",IF(R204="Muy BajaModerado","Moderado",IF(R204="Muy AltaMayor","Alto",IF(R204="AltaMayor","Alto",IF(R204="MediaMayor","Alto",IF(R204="BajaMayor","Alto",IF(R204="Muy BajaMayor","Alto",IF(R204="Muy AltaCatastrófico","Extremo",IF(R204="AltaCatastrófico","Extremo",IF(R204="MediaCatastrófico","Extremo",IF(R204="BajaCatastrófico","Extremo",IF(R204="Muy BajaCatastrófico","Extremo")))))))))))))))))))))))))</f>
        <v>Extremo</v>
      </c>
      <c r="T204" s="66" t="s">
        <v>298</v>
      </c>
      <c r="U204" s="93" t="s">
        <v>999</v>
      </c>
      <c r="V204" s="84" t="s">
        <v>35</v>
      </c>
      <c r="W204" s="83" t="s">
        <v>53</v>
      </c>
      <c r="X204" s="83" t="s">
        <v>54</v>
      </c>
      <c r="Y204" s="81" t="str">
        <f t="shared" si="107"/>
        <v>PreventivoManual</v>
      </c>
      <c r="Z204" s="86">
        <f t="shared" si="108"/>
        <v>0.4</v>
      </c>
      <c r="AA204" s="83" t="s">
        <v>55</v>
      </c>
      <c r="AB204" s="83" t="s">
        <v>56</v>
      </c>
      <c r="AC204" s="83" t="s">
        <v>57</v>
      </c>
      <c r="AD204" s="184" t="str">
        <f>J204</f>
        <v>POSIBILIDAD DE AUSENCIA DE APROPIACIÓN E  IMPLEMENTACIÓN PRACTICA DE LA POLÍTICA EN LOS PROCESOS ASISTENCIALES Y ADMINISTRATIVOS</v>
      </c>
      <c r="AE204" s="83" t="s">
        <v>10</v>
      </c>
      <c r="AF204" s="86">
        <f>O204</f>
        <v>1</v>
      </c>
      <c r="AG204" s="83" t="s">
        <v>52</v>
      </c>
      <c r="AH204" s="86">
        <f t="shared" si="109"/>
        <v>0.4</v>
      </c>
      <c r="AI204" s="86">
        <f t="shared" si="110"/>
        <v>0.4</v>
      </c>
      <c r="AJ204" s="185">
        <f>AF205-AI205</f>
        <v>0.42</v>
      </c>
      <c r="AK204" s="186">
        <f>Q204</f>
        <v>1</v>
      </c>
      <c r="AL204" s="187" t="str">
        <f>IF(AJ204&lt;=0.2,"Muy Baja",IF((AJ204&gt;0.2)*AND(AJ204&lt;=0.4),"Baja",IF((AJ204&gt;0.4)*AND(AJ204&lt;=0.6),"Media",IF((AJ204&gt;0.6)*AND(AJ204&lt;=0.8),"Alta",IF((AJ204&gt;0.8)*AND(AJ204&lt;=1),"Muy Alta",0)))))</f>
        <v>Media</v>
      </c>
      <c r="AM204" s="185">
        <f>AJ204</f>
        <v>0.42</v>
      </c>
      <c r="AN204" s="187" t="str">
        <f>IF(AK204&lt;=0.2,"Leve",IF((AK204&gt;0.2)*AND(AK204&lt;=0.4),"Menor",IF((AK204&gt;0.4)*AND(AK204&lt;=0.6),"Moderado",IF((AK204&gt;0.6)*AND(AK204&lt;=0.8),"Mayor",IF((AK204&gt;0.8)*AND(AK204&lt;=1),"Catastrófico",0)))))</f>
        <v>Catastrófico</v>
      </c>
      <c r="AO204" s="219">
        <f>AK204</f>
        <v>1</v>
      </c>
      <c r="AP204" s="220" t="str">
        <f>AL204&amp;AN204</f>
        <v>MediaCatastrófico</v>
      </c>
      <c r="AQ204" s="217" t="str">
        <f>IF(AP204="Muy AltaLeve","Alto",IF(AP204="AltaLeve","Moderado",IF(AP204="MediaLeve","Moderado",IF(AP204="BajaLeve","Bajo",IF(AP204="Muy BajaLeve","Bajo",IF(AP204="Muy AltaMenor","Alto",IF(AP204="AltaMenor","Moderado",IF(AP204="MediaMenor","Moderado",IF(AP204="BajaMenor","Moderado",IF(AP204="Muy BajaMenor","Bajo",IF(AP204="Muy AltaModerado","Alto",IF(AP204="AltaModerado","Alto",IF(AP204="MediaModerado","Moderado",IF(AP204="BajaModerado","Moderado",IF(AP204="Muy BajaModerado","Moderado",IF(AP204="Muy AltaMayor","Alto",IF(AP204="AltaMayor","Alto",IF(AP204="MediaMayor","Alto",IF(AP204="BajaMayor","Alto",IF(AP204="Muy BajaMayor","Alto",IF(AP204="Muy AltaCatastrófico","Extremo",IF(AP204="AltaCatastrófico","Extremo",IF(AP204="MediaCatastrófico","Extremo",IF(AP204="BajaCatastrófico","Extremo",IF(AP204="Muy BajaCatastrófico","Extremo")))))))))))))))))))))))))</f>
        <v>Extremo</v>
      </c>
      <c r="AR204" s="163" t="s">
        <v>59</v>
      </c>
      <c r="AS204" s="91" t="s">
        <v>1033</v>
      </c>
      <c r="AT204" s="112" t="s">
        <v>1034</v>
      </c>
      <c r="AU204" s="96" t="s">
        <v>808</v>
      </c>
      <c r="AV204" s="112" t="s">
        <v>1035</v>
      </c>
      <c r="AW204" s="171"/>
      <c r="AX204" s="171">
        <v>46023</v>
      </c>
      <c r="AY204" s="171">
        <v>46387</v>
      </c>
      <c r="AZ204" s="163" t="s">
        <v>289</v>
      </c>
      <c r="BA204" s="132"/>
      <c r="BB204" s="176"/>
    </row>
    <row r="205" spans="1:54" s="2" customFormat="1" ht="42.75" x14ac:dyDescent="0.25">
      <c r="A205" s="223"/>
      <c r="B205" s="191"/>
      <c r="C205" s="197"/>
      <c r="D205" s="199"/>
      <c r="E205" s="200"/>
      <c r="F205" s="200"/>
      <c r="G205" s="200"/>
      <c r="H205" s="200"/>
      <c r="I205" s="201"/>
      <c r="J205" s="201"/>
      <c r="K205" s="200"/>
      <c r="L205" s="205"/>
      <c r="M205" s="206"/>
      <c r="N205" s="195"/>
      <c r="O205" s="182"/>
      <c r="P205" s="164"/>
      <c r="Q205" s="182"/>
      <c r="R205" s="182"/>
      <c r="S205" s="183"/>
      <c r="T205" s="66" t="s">
        <v>300</v>
      </c>
      <c r="U205" s="93" t="s">
        <v>1000</v>
      </c>
      <c r="V205" s="84" t="s">
        <v>36</v>
      </c>
      <c r="W205" s="83" t="s">
        <v>70</v>
      </c>
      <c r="X205" s="83" t="s">
        <v>54</v>
      </c>
      <c r="Y205" s="81" t="str">
        <f t="shared" si="107"/>
        <v>DetectivoManual</v>
      </c>
      <c r="Z205" s="86">
        <f t="shared" si="108"/>
        <v>0.3</v>
      </c>
      <c r="AA205" s="83" t="s">
        <v>55</v>
      </c>
      <c r="AB205" s="83" t="s">
        <v>56</v>
      </c>
      <c r="AC205" s="83" t="s">
        <v>57</v>
      </c>
      <c r="AD205" s="184"/>
      <c r="AE205" s="83" t="s">
        <v>10</v>
      </c>
      <c r="AF205" s="86">
        <f>AF204-AI204</f>
        <v>0.6</v>
      </c>
      <c r="AG205" s="83" t="s">
        <v>60</v>
      </c>
      <c r="AH205" s="86">
        <f t="shared" si="109"/>
        <v>0.3</v>
      </c>
      <c r="AI205" s="86">
        <f t="shared" si="110"/>
        <v>0.18</v>
      </c>
      <c r="AJ205" s="185"/>
      <c r="AK205" s="186"/>
      <c r="AL205" s="187"/>
      <c r="AM205" s="185"/>
      <c r="AN205" s="187"/>
      <c r="AO205" s="219"/>
      <c r="AP205" s="220"/>
      <c r="AQ205" s="218"/>
      <c r="AR205" s="163"/>
      <c r="AS205" s="91" t="s">
        <v>1036</v>
      </c>
      <c r="AT205" s="112" t="s">
        <v>938</v>
      </c>
      <c r="AU205" s="96" t="s">
        <v>808</v>
      </c>
      <c r="AV205" s="112" t="s">
        <v>1035</v>
      </c>
      <c r="AW205" s="171"/>
      <c r="AX205" s="171"/>
      <c r="AY205" s="171"/>
      <c r="AZ205" s="163"/>
      <c r="BA205" s="132"/>
      <c r="BB205" s="176"/>
    </row>
    <row r="206" spans="1:54" s="2" customFormat="1" ht="57" x14ac:dyDescent="0.25">
      <c r="A206" s="223">
        <f t="shared" ref="A206" si="113">A204+1</f>
        <v>100</v>
      </c>
      <c r="B206" s="191" t="s">
        <v>72</v>
      </c>
      <c r="C206" s="196" t="s">
        <v>143</v>
      </c>
      <c r="D206" s="198" t="s">
        <v>191</v>
      </c>
      <c r="E206" s="200" t="s">
        <v>83</v>
      </c>
      <c r="F206" s="200" t="s">
        <v>93</v>
      </c>
      <c r="G206" s="200" t="s">
        <v>317</v>
      </c>
      <c r="H206" s="200" t="s">
        <v>319</v>
      </c>
      <c r="I206" s="201" t="s">
        <v>945</v>
      </c>
      <c r="J206" s="201" t="s">
        <v>946</v>
      </c>
      <c r="K206" s="200" t="s">
        <v>323</v>
      </c>
      <c r="L206" s="204" t="s">
        <v>321</v>
      </c>
      <c r="M206" s="206" t="s">
        <v>180</v>
      </c>
      <c r="N206" s="195" t="str">
        <f>IF(M206="Máximo_2_Veces_por_Año",$I$468,IF(M206="3_a_24_veces_por_año",$I$469,IF(M206="24_a_500_veces_por_año",$I$470,IF(M206="500_a_5000_veces_por_año",$I$471,IF(M206="mas_de_5000_Veces_por_año",$I$472)))))</f>
        <v>Muy Alta</v>
      </c>
      <c r="O206" s="182">
        <f>IF(N206="Muy Baja",$J$468,IF(N206="Baja",$J$469,IF(N206="Media",$J$470,IF(N206="Alta",$J$471,IF(N206="Muy Alta",$J$472)))))</f>
        <v>1</v>
      </c>
      <c r="P206" s="164" t="s">
        <v>131</v>
      </c>
      <c r="Q206" s="182">
        <f>IF(P206="Leve",$I$476,IF(P206="Menor",$I$477,IF(P206="Moderado",$I$478,IF(P206="Mayor",$I$479,IF(P206="Catastrófico",$I$480)))))</f>
        <v>1</v>
      </c>
      <c r="R206" s="182" t="str">
        <f>N206&amp;P206</f>
        <v>Muy AltaCatastrófico</v>
      </c>
      <c r="S206" s="183" t="str">
        <f>IF(R206="Muy AltaLeve","Alto",IF(R206="AltaLeve","Moderado",IF(R206="MediaLeve","Moderado",IF(R206="BajaLeve","Bajo",IF(R206="Muy BajaLeve","Bajo",IF(R206="Muy AltaMenor","Alto",IF(R206="AltaMenor","Moderado",IF(R206="MediaMenor","Moderado",IF(R206="BajaMenor","Moderado",IF(R206="Muy BajaMenor","Bajo",IF(R206="Muy AltaModerado","Alto",IF(R206="AltaModerado","Alto",IF(R206="MediaModerado","Moderado",IF(R206="BajaModerado","Moderado",IF(R206="Muy BajaModerado","Moderado",IF(R206="Muy AltaMayor","Alto",IF(R206="AltaMayor","Alto",IF(R206="MediaMayor","Alto",IF(R206="BajaMayor","Alto",IF(R206="Muy BajaMayor","Alto",IF(R206="Muy AltaCatastrófico","Extremo",IF(R206="AltaCatastrófico","Extremo",IF(R206="MediaCatastrófico","Extremo",IF(R206="BajaCatastrófico","Extremo",IF(R206="Muy BajaCatastrófico","Extremo")))))))))))))))))))))))))</f>
        <v>Extremo</v>
      </c>
      <c r="T206" s="66" t="s">
        <v>298</v>
      </c>
      <c r="U206" s="115" t="s">
        <v>999</v>
      </c>
      <c r="V206" s="84" t="s">
        <v>35</v>
      </c>
      <c r="W206" s="83" t="s">
        <v>53</v>
      </c>
      <c r="X206" s="83" t="s">
        <v>54</v>
      </c>
      <c r="Y206" s="81" t="str">
        <f t="shared" si="107"/>
        <v>PreventivoManual</v>
      </c>
      <c r="Z206" s="86">
        <f t="shared" si="108"/>
        <v>0.4</v>
      </c>
      <c r="AA206" s="83" t="s">
        <v>55</v>
      </c>
      <c r="AB206" s="83" t="s">
        <v>56</v>
      </c>
      <c r="AC206" s="83" t="s">
        <v>57</v>
      </c>
      <c r="AD206" s="184" t="str">
        <f>J206</f>
        <v>POSIBILIDAD DE OMISION DE INFORMACIÓN RELEVANTE EN DECISIONES CLINICAS POR REGISTRO MANUAL O IMCOMPLETO EN HISTORIAS CLINICAS</v>
      </c>
      <c r="AE206" s="83" t="s">
        <v>10</v>
      </c>
      <c r="AF206" s="86">
        <f>O206</f>
        <v>1</v>
      </c>
      <c r="AG206" s="83" t="s">
        <v>52</v>
      </c>
      <c r="AH206" s="86">
        <f t="shared" si="109"/>
        <v>0.4</v>
      </c>
      <c r="AI206" s="86">
        <f t="shared" si="110"/>
        <v>0.4</v>
      </c>
      <c r="AJ206" s="185">
        <f>AF207-AI207</f>
        <v>0.44999999999999996</v>
      </c>
      <c r="AK206" s="186">
        <f>Q206</f>
        <v>1</v>
      </c>
      <c r="AL206" s="187" t="str">
        <f>IF(AJ206&lt;=0.2,"Muy Baja",IF((AJ206&gt;0.2)*AND(AJ206&lt;=0.4),"Baja",IF((AJ206&gt;0.4)*AND(AJ206&lt;=0.6),"Media",IF((AJ206&gt;0.6)*AND(AJ206&lt;=0.8),"Alta",IF((AJ206&gt;0.8)*AND(AJ206&lt;=1),"Muy Alta",0)))))</f>
        <v>Media</v>
      </c>
      <c r="AM206" s="185">
        <f>AJ206</f>
        <v>0.44999999999999996</v>
      </c>
      <c r="AN206" s="187" t="str">
        <f>IF(AK206&lt;=0.2,"Leve",IF((AK206&gt;0.2)*AND(AK206&lt;=0.4),"Menor",IF((AK206&gt;0.4)*AND(AK206&lt;=0.6),"Moderado",IF((AK206&gt;0.6)*AND(AK206&lt;=0.8),"Mayor",IF((AK206&gt;0.8)*AND(AK206&lt;=1),"Catastrófico",0)))))</f>
        <v>Catastrófico</v>
      </c>
      <c r="AO206" s="219">
        <f>AK206</f>
        <v>1</v>
      </c>
      <c r="AP206" s="220" t="str">
        <f>AL206&amp;AN206</f>
        <v>MediaCatastrófico</v>
      </c>
      <c r="AQ206" s="217" t="str">
        <f>IF(AP206="Muy AltaLeve","Alto",IF(AP206="AltaLeve","Moderado",IF(AP206="MediaLeve","Moderado",IF(AP206="BajaLeve","Bajo",IF(AP206="Muy BajaLeve","Bajo",IF(AP206="Muy AltaMenor","Alto",IF(AP206="AltaMenor","Moderado",IF(AP206="MediaMenor","Moderado",IF(AP206="BajaMenor","Moderado",IF(AP206="Muy BajaMenor","Bajo",IF(AP206="Muy AltaModerado","Alto",IF(AP206="AltaModerado","Alto",IF(AP206="MediaModerado","Moderado",IF(AP206="BajaModerado","Moderado",IF(AP206="Muy BajaModerado","Moderado",IF(AP206="Muy AltaMayor","Alto",IF(AP206="AltaMayor","Alto",IF(AP206="MediaMayor","Alto",IF(AP206="BajaMayor","Alto",IF(AP206="Muy BajaMayor","Alto",IF(AP206="Muy AltaCatastrófico","Extremo",IF(AP206="AltaCatastrófico","Extremo",IF(AP206="MediaCatastrófico","Extremo",IF(AP206="BajaCatastrófico","Extremo",IF(AP206="Muy BajaCatastrófico","Extremo")))))))))))))))))))))))))</f>
        <v>Extremo</v>
      </c>
      <c r="AR206" s="163" t="s">
        <v>59</v>
      </c>
      <c r="AS206" s="91" t="s">
        <v>1033</v>
      </c>
      <c r="AT206" s="112" t="s">
        <v>1034</v>
      </c>
      <c r="AU206" s="96" t="s">
        <v>808</v>
      </c>
      <c r="AV206" s="112" t="s">
        <v>1035</v>
      </c>
      <c r="AW206" s="171"/>
      <c r="AX206" s="171">
        <v>46023</v>
      </c>
      <c r="AY206" s="171">
        <v>46387</v>
      </c>
      <c r="AZ206" s="163" t="s">
        <v>289</v>
      </c>
      <c r="BA206" s="132"/>
      <c r="BB206" s="176"/>
    </row>
    <row r="207" spans="1:54" s="2" customFormat="1" ht="57" x14ac:dyDescent="0.25">
      <c r="A207" s="223"/>
      <c r="B207" s="191"/>
      <c r="C207" s="197"/>
      <c r="D207" s="199"/>
      <c r="E207" s="200"/>
      <c r="F207" s="200"/>
      <c r="G207" s="200"/>
      <c r="H207" s="200"/>
      <c r="I207" s="201"/>
      <c r="J207" s="201"/>
      <c r="K207" s="200"/>
      <c r="L207" s="205"/>
      <c r="M207" s="206"/>
      <c r="N207" s="195"/>
      <c r="O207" s="182"/>
      <c r="P207" s="164"/>
      <c r="Q207" s="182"/>
      <c r="R207" s="182"/>
      <c r="S207" s="183"/>
      <c r="T207" s="66" t="s">
        <v>300</v>
      </c>
      <c r="U207" s="115" t="s">
        <v>1001</v>
      </c>
      <c r="V207" s="84" t="s">
        <v>36</v>
      </c>
      <c r="W207" s="83" t="s">
        <v>67</v>
      </c>
      <c r="X207" s="83" t="s">
        <v>54</v>
      </c>
      <c r="Y207" s="81" t="str">
        <f t="shared" si="107"/>
        <v>CorrectivoManual</v>
      </c>
      <c r="Z207" s="86">
        <f t="shared" si="108"/>
        <v>0.25</v>
      </c>
      <c r="AA207" s="83" t="s">
        <v>55</v>
      </c>
      <c r="AB207" s="83" t="s">
        <v>56</v>
      </c>
      <c r="AC207" s="83" t="s">
        <v>57</v>
      </c>
      <c r="AD207" s="184"/>
      <c r="AE207" s="83" t="s">
        <v>10</v>
      </c>
      <c r="AF207" s="86">
        <f>AF206-AI206</f>
        <v>0.6</v>
      </c>
      <c r="AG207" s="83" t="s">
        <v>60</v>
      </c>
      <c r="AH207" s="86">
        <f t="shared" si="109"/>
        <v>0.25</v>
      </c>
      <c r="AI207" s="86">
        <f t="shared" si="110"/>
        <v>0.15</v>
      </c>
      <c r="AJ207" s="185"/>
      <c r="AK207" s="186"/>
      <c r="AL207" s="187"/>
      <c r="AM207" s="185"/>
      <c r="AN207" s="187"/>
      <c r="AO207" s="219"/>
      <c r="AP207" s="220"/>
      <c r="AQ207" s="218"/>
      <c r="AR207" s="163"/>
      <c r="AS207" s="91" t="s">
        <v>1037</v>
      </c>
      <c r="AT207" s="112" t="s">
        <v>1038</v>
      </c>
      <c r="AU207" s="96" t="s">
        <v>808</v>
      </c>
      <c r="AV207" s="112" t="s">
        <v>1039</v>
      </c>
      <c r="AW207" s="171"/>
      <c r="AX207" s="171"/>
      <c r="AY207" s="171"/>
      <c r="AZ207" s="163"/>
      <c r="BA207" s="132"/>
      <c r="BB207" s="176"/>
    </row>
    <row r="208" spans="1:54" s="2" customFormat="1" ht="42.75" x14ac:dyDescent="0.25">
      <c r="A208" s="223">
        <f t="shared" ref="A208" si="114">A206+1</f>
        <v>101</v>
      </c>
      <c r="B208" s="191" t="s">
        <v>72</v>
      </c>
      <c r="C208" s="196" t="s">
        <v>143</v>
      </c>
      <c r="D208" s="198" t="s">
        <v>133</v>
      </c>
      <c r="E208" s="200" t="s">
        <v>83</v>
      </c>
      <c r="F208" s="200" t="s">
        <v>93</v>
      </c>
      <c r="G208" s="200" t="s">
        <v>317</v>
      </c>
      <c r="H208" s="200" t="s">
        <v>319</v>
      </c>
      <c r="I208" s="201" t="s">
        <v>945</v>
      </c>
      <c r="J208" s="201" t="s">
        <v>946</v>
      </c>
      <c r="K208" s="200" t="s">
        <v>323</v>
      </c>
      <c r="L208" s="204" t="s">
        <v>321</v>
      </c>
      <c r="M208" s="206" t="s">
        <v>180</v>
      </c>
      <c r="N208" s="195" t="str">
        <f>IF(M208="Máximo_2_Veces_por_Año",$I$468,IF(M208="3_a_24_veces_por_año",$I$469,IF(M208="24_a_500_veces_por_año",$I$470,IF(M208="500_a_5000_veces_por_año",$I$471,IF(M208="mas_de_5000_Veces_por_año",$I$472)))))</f>
        <v>Muy Alta</v>
      </c>
      <c r="O208" s="182">
        <f>IF(N208="Muy Baja",$J$468,IF(N208="Baja",$J$469,IF(N208="Media",$J$470,IF(N208="Alta",$J$471,IF(N208="Muy Alta",$J$472)))))</f>
        <v>1</v>
      </c>
      <c r="P208" s="164" t="s">
        <v>62</v>
      </c>
      <c r="Q208" s="182">
        <f>IF(P208="Leve",$I$476,IF(P208="Menor",$I$477,IF(P208="Moderado",$I$478,IF(P208="Mayor",$I$479,IF(P208="Catastrófico",$I$480)))))</f>
        <v>0.8</v>
      </c>
      <c r="R208" s="182" t="str">
        <f>N208&amp;P208</f>
        <v>Muy AltaMayor</v>
      </c>
      <c r="S208" s="183" t="str">
        <f>IF(R208="Muy AltaLeve","Alto",IF(R208="AltaLeve","Moderado",IF(R208="MediaLeve","Moderado",IF(R208="BajaLeve","Bajo",IF(R208="Muy BajaLeve","Bajo",IF(R208="Muy AltaMenor","Alto",IF(R208="AltaMenor","Moderado",IF(R208="MediaMenor","Moderado",IF(R208="BajaMenor","Moderado",IF(R208="Muy BajaMenor","Bajo",IF(R208="Muy AltaModerado","Alto",IF(R208="AltaModerado","Alto",IF(R208="MediaModerado","Moderado",IF(R208="BajaModerado","Moderado",IF(R208="Muy BajaModerado","Moderado",IF(R208="Muy AltaMayor","Alto",IF(R208="AltaMayor","Alto",IF(R208="MediaMayor","Alto",IF(R208="BajaMayor","Alto",IF(R208="Muy BajaMayor","Alto",IF(R208="Muy AltaCatastrófico","Extremo",IF(R208="AltaCatastrófico","Extremo",IF(R208="MediaCatastrófico","Extremo",IF(R208="BajaCatastrófico","Extremo",IF(R208="Muy BajaCatastrófico","Extremo")))))))))))))))))))))))))</f>
        <v>Alto</v>
      </c>
      <c r="T208" s="66" t="s">
        <v>298</v>
      </c>
      <c r="U208" s="115" t="s">
        <v>999</v>
      </c>
      <c r="V208" s="84" t="s">
        <v>35</v>
      </c>
      <c r="W208" s="83" t="s">
        <v>53</v>
      </c>
      <c r="X208" s="83" t="s">
        <v>54</v>
      </c>
      <c r="Y208" s="81" t="str">
        <f t="shared" si="107"/>
        <v>PreventivoManual</v>
      </c>
      <c r="Z208" s="86">
        <f t="shared" si="108"/>
        <v>0.4</v>
      </c>
      <c r="AA208" s="83" t="s">
        <v>55</v>
      </c>
      <c r="AB208" s="83" t="s">
        <v>56</v>
      </c>
      <c r="AC208" s="83" t="s">
        <v>57</v>
      </c>
      <c r="AD208" s="184" t="str">
        <f>J208</f>
        <v>POSIBILIDAD DE OMISION DE INFORMACIÓN RELEVANTE EN DECISIONES CLINICAS POR REGISTRO MANUAL O IMCOMPLETO EN HISTORIAS CLINICAS</v>
      </c>
      <c r="AE208" s="83" t="s">
        <v>10</v>
      </c>
      <c r="AF208" s="86">
        <f>O208</f>
        <v>1</v>
      </c>
      <c r="AG208" s="83" t="s">
        <v>52</v>
      </c>
      <c r="AH208" s="86">
        <f t="shared" si="109"/>
        <v>0.4</v>
      </c>
      <c r="AI208" s="86">
        <f t="shared" si="110"/>
        <v>0.4</v>
      </c>
      <c r="AJ208" s="185">
        <f>AF209-AI209</f>
        <v>0.44999999999999996</v>
      </c>
      <c r="AK208" s="186">
        <f>Q208</f>
        <v>0.8</v>
      </c>
      <c r="AL208" s="187" t="str">
        <f>IF(AJ208&lt;=0.2,"Muy Baja",IF((AJ208&gt;0.2)*AND(AJ208&lt;=0.4),"Baja",IF((AJ208&gt;0.4)*AND(AJ208&lt;=0.6),"Media",IF((AJ208&gt;0.6)*AND(AJ208&lt;=0.8),"Alta",IF((AJ208&gt;0.8)*AND(AJ208&lt;=1),"Muy Alta",0)))))</f>
        <v>Media</v>
      </c>
      <c r="AM208" s="185">
        <f>AJ208</f>
        <v>0.44999999999999996</v>
      </c>
      <c r="AN208" s="187" t="str">
        <f>IF(AK208&lt;=0.2,"Leve",IF((AK208&gt;0.2)*AND(AK208&lt;=0.4),"Menor",IF((AK208&gt;0.4)*AND(AK208&lt;=0.6),"Moderado",IF((AK208&gt;0.6)*AND(AK208&lt;=0.8),"Mayor",IF((AK208&gt;0.8)*AND(AK208&lt;=1),"Catastrófico",0)))))</f>
        <v>Mayor</v>
      </c>
      <c r="AO208" s="219">
        <f>AK208</f>
        <v>0.8</v>
      </c>
      <c r="AP208" s="220" t="str">
        <f>AL208&amp;AN208</f>
        <v>MediaMayor</v>
      </c>
      <c r="AQ208" s="217" t="str">
        <f>IF(AP208="Muy AltaLeve","Alto",IF(AP208="AltaLeve","Moderado",IF(AP208="MediaLeve","Moderado",IF(AP208="BajaLeve","Bajo",IF(AP208="Muy BajaLeve","Bajo",IF(AP208="Muy AltaMenor","Alto",IF(AP208="AltaMenor","Moderado",IF(AP208="MediaMenor","Moderado",IF(AP208="BajaMenor","Moderado",IF(AP208="Muy BajaMenor","Bajo",IF(AP208="Muy AltaModerado","Alto",IF(AP208="AltaModerado","Alto",IF(AP208="MediaModerado","Moderado",IF(AP208="BajaModerado","Moderado",IF(AP208="Muy BajaModerado","Moderado",IF(AP208="Muy AltaMayor","Alto",IF(AP208="AltaMayor","Alto",IF(AP208="MediaMayor","Alto",IF(AP208="BajaMayor","Alto",IF(AP208="Muy BajaMayor","Alto",IF(AP208="Muy AltaCatastrófico","Extremo",IF(AP208="AltaCatastrófico","Extremo",IF(AP208="MediaCatastrófico","Extremo",IF(AP208="BajaCatastrófico","Extremo",IF(AP208="Muy BajaCatastrófico","Extremo")))))))))))))))))))))))))</f>
        <v>Alto</v>
      </c>
      <c r="AR208" s="163" t="s">
        <v>59</v>
      </c>
      <c r="AS208" s="91" t="s">
        <v>1033</v>
      </c>
      <c r="AT208" s="112" t="s">
        <v>1117</v>
      </c>
      <c r="AU208" s="96" t="s">
        <v>808</v>
      </c>
      <c r="AV208" s="112" t="s">
        <v>1035</v>
      </c>
      <c r="AW208" s="171"/>
      <c r="AX208" s="171">
        <v>46023</v>
      </c>
      <c r="AY208" s="171">
        <v>46387</v>
      </c>
      <c r="AZ208" s="163" t="s">
        <v>289</v>
      </c>
      <c r="BA208" s="132"/>
      <c r="BB208" s="176"/>
    </row>
    <row r="209" spans="1:54" s="2" customFormat="1" ht="57" x14ac:dyDescent="0.25">
      <c r="A209" s="223"/>
      <c r="B209" s="191"/>
      <c r="C209" s="197"/>
      <c r="D209" s="199"/>
      <c r="E209" s="200"/>
      <c r="F209" s="200"/>
      <c r="G209" s="200"/>
      <c r="H209" s="200"/>
      <c r="I209" s="201"/>
      <c r="J209" s="201"/>
      <c r="K209" s="200"/>
      <c r="L209" s="205"/>
      <c r="M209" s="206"/>
      <c r="N209" s="195"/>
      <c r="O209" s="182"/>
      <c r="P209" s="164"/>
      <c r="Q209" s="182"/>
      <c r="R209" s="182"/>
      <c r="S209" s="183"/>
      <c r="T209" s="66" t="s">
        <v>300</v>
      </c>
      <c r="U209" s="115" t="s">
        <v>1001</v>
      </c>
      <c r="V209" s="84" t="s">
        <v>36</v>
      </c>
      <c r="W209" s="83" t="s">
        <v>67</v>
      </c>
      <c r="X209" s="83" t="s">
        <v>54</v>
      </c>
      <c r="Y209" s="81" t="str">
        <f t="shared" si="107"/>
        <v>CorrectivoManual</v>
      </c>
      <c r="Z209" s="86">
        <f t="shared" si="108"/>
        <v>0.25</v>
      </c>
      <c r="AA209" s="83" t="s">
        <v>55</v>
      </c>
      <c r="AB209" s="83" t="s">
        <v>56</v>
      </c>
      <c r="AC209" s="83" t="s">
        <v>57</v>
      </c>
      <c r="AD209" s="184"/>
      <c r="AE209" s="83" t="s">
        <v>10</v>
      </c>
      <c r="AF209" s="86">
        <f>AF208-AI208</f>
        <v>0.6</v>
      </c>
      <c r="AG209" s="83" t="s">
        <v>60</v>
      </c>
      <c r="AH209" s="86">
        <f t="shared" si="109"/>
        <v>0.25</v>
      </c>
      <c r="AI209" s="86">
        <f t="shared" si="110"/>
        <v>0.15</v>
      </c>
      <c r="AJ209" s="185"/>
      <c r="AK209" s="186"/>
      <c r="AL209" s="187"/>
      <c r="AM209" s="185"/>
      <c r="AN209" s="187"/>
      <c r="AO209" s="219"/>
      <c r="AP209" s="220"/>
      <c r="AQ209" s="218"/>
      <c r="AR209" s="163"/>
      <c r="AS209" s="91" t="s">
        <v>1037</v>
      </c>
      <c r="AT209" s="112" t="s">
        <v>1118</v>
      </c>
      <c r="AU209" s="96" t="s">
        <v>808</v>
      </c>
      <c r="AV209" s="112" t="s">
        <v>1214</v>
      </c>
      <c r="AW209" s="171"/>
      <c r="AX209" s="171"/>
      <c r="AY209" s="171"/>
      <c r="AZ209" s="163"/>
      <c r="BA209" s="132"/>
      <c r="BB209" s="176"/>
    </row>
    <row r="210" spans="1:54" s="2" customFormat="1" ht="57" x14ac:dyDescent="0.25">
      <c r="A210" s="223">
        <f t="shared" ref="A210" si="115">A208+1</f>
        <v>102</v>
      </c>
      <c r="B210" s="191" t="s">
        <v>72</v>
      </c>
      <c r="C210" s="196" t="s">
        <v>144</v>
      </c>
      <c r="D210" s="198" t="s">
        <v>73</v>
      </c>
      <c r="E210" s="200" t="s">
        <v>83</v>
      </c>
      <c r="F210" s="200" t="s">
        <v>93</v>
      </c>
      <c r="G210" s="200" t="s">
        <v>317</v>
      </c>
      <c r="H210" s="200" t="s">
        <v>319</v>
      </c>
      <c r="I210" s="201" t="s">
        <v>945</v>
      </c>
      <c r="J210" s="201" t="s">
        <v>946</v>
      </c>
      <c r="K210" s="200" t="s">
        <v>323</v>
      </c>
      <c r="L210" s="204" t="s">
        <v>321</v>
      </c>
      <c r="M210" s="206" t="s">
        <v>180</v>
      </c>
      <c r="N210" s="195" t="str">
        <f>IF(M210="Máximo_2_Veces_por_Año",$I$468,IF(M210="3_a_24_veces_por_año",$I$469,IF(M210="24_a_500_veces_por_año",$I$470,IF(M210="500_a_5000_veces_por_año",$I$471,IF(M210="mas_de_5000_Veces_por_año",$I$472)))))</f>
        <v>Muy Alta</v>
      </c>
      <c r="O210" s="182">
        <f>IF(N210="Muy Baja",$J$468,IF(N210="Baja",$J$469,IF(N210="Media",$J$470,IF(N210="Alta",$J$471,IF(N210="Muy Alta",$J$472)))))</f>
        <v>1</v>
      </c>
      <c r="P210" s="164" t="s">
        <v>131</v>
      </c>
      <c r="Q210" s="182">
        <f>IF(P210="Leve",$I$476,IF(P210="Menor",$I$477,IF(P210="Moderado",$I$478,IF(P210="Mayor",$I$479,IF(P210="Catastrófico",$I$480)))))</f>
        <v>1</v>
      </c>
      <c r="R210" s="182" t="str">
        <f>N210&amp;P210</f>
        <v>Muy AltaCatastrófico</v>
      </c>
      <c r="S210" s="183" t="str">
        <f>IF(R210="Muy AltaLeve","Alto",IF(R210="AltaLeve","Moderado",IF(R210="MediaLeve","Moderado",IF(R210="BajaLeve","Bajo",IF(R210="Muy BajaLeve","Bajo",IF(R210="Muy AltaMenor","Alto",IF(R210="AltaMenor","Moderado",IF(R210="MediaMenor","Moderado",IF(R210="BajaMenor","Moderado",IF(R210="Muy BajaMenor","Bajo",IF(R210="Muy AltaModerado","Alto",IF(R210="AltaModerado","Alto",IF(R210="MediaModerado","Moderado",IF(R210="BajaModerado","Moderado",IF(R210="Muy BajaModerado","Moderado",IF(R210="Muy AltaMayor","Alto",IF(R210="AltaMayor","Alto",IF(R210="MediaMayor","Alto",IF(R210="BajaMayor","Alto",IF(R210="Muy BajaMayor","Alto",IF(R210="Muy AltaCatastrófico","Extremo",IF(R210="AltaCatastrófico","Extremo",IF(R210="MediaCatastrófico","Extremo",IF(R210="BajaCatastrófico","Extremo",IF(R210="Muy BajaCatastrófico","Extremo")))))))))))))))))))))))))</f>
        <v>Extremo</v>
      </c>
      <c r="T210" s="66" t="s">
        <v>298</v>
      </c>
      <c r="U210" s="115" t="s">
        <v>999</v>
      </c>
      <c r="V210" s="84" t="s">
        <v>35</v>
      </c>
      <c r="W210" s="83" t="s">
        <v>53</v>
      </c>
      <c r="X210" s="83" t="s">
        <v>54</v>
      </c>
      <c r="Y210" s="81" t="str">
        <f t="shared" si="107"/>
        <v>PreventivoManual</v>
      </c>
      <c r="Z210" s="86">
        <f t="shared" si="108"/>
        <v>0.4</v>
      </c>
      <c r="AA210" s="83" t="s">
        <v>55</v>
      </c>
      <c r="AB210" s="83" t="s">
        <v>56</v>
      </c>
      <c r="AC210" s="83" t="s">
        <v>57</v>
      </c>
      <c r="AD210" s="184" t="str">
        <f>J210</f>
        <v>POSIBILIDAD DE OMISION DE INFORMACIÓN RELEVANTE EN DECISIONES CLINICAS POR REGISTRO MANUAL O IMCOMPLETO EN HISTORIAS CLINICAS</v>
      </c>
      <c r="AE210" s="83" t="s">
        <v>10</v>
      </c>
      <c r="AF210" s="86">
        <f>O210</f>
        <v>1</v>
      </c>
      <c r="AG210" s="83" t="s">
        <v>52</v>
      </c>
      <c r="AH210" s="86">
        <f t="shared" si="109"/>
        <v>0.4</v>
      </c>
      <c r="AI210" s="86">
        <f t="shared" si="110"/>
        <v>0.4</v>
      </c>
      <c r="AJ210" s="185">
        <f>AF211-AI211</f>
        <v>0.44999999999999996</v>
      </c>
      <c r="AK210" s="186">
        <f>Q210</f>
        <v>1</v>
      </c>
      <c r="AL210" s="187" t="str">
        <f>IF(AJ210&lt;=0.2,"Muy Baja",IF((AJ210&gt;0.2)*AND(AJ210&lt;=0.4),"Baja",IF((AJ210&gt;0.4)*AND(AJ210&lt;=0.6),"Media",IF((AJ210&gt;0.6)*AND(AJ210&lt;=0.8),"Alta",IF((AJ210&gt;0.8)*AND(AJ210&lt;=1),"Muy Alta",0)))))</f>
        <v>Media</v>
      </c>
      <c r="AM210" s="185">
        <f>AJ210</f>
        <v>0.44999999999999996</v>
      </c>
      <c r="AN210" s="187" t="str">
        <f>IF(AK210&lt;=0.2,"Leve",IF((AK210&gt;0.2)*AND(AK210&lt;=0.4),"Menor",IF((AK210&gt;0.4)*AND(AK210&lt;=0.6),"Moderado",IF((AK210&gt;0.6)*AND(AK210&lt;=0.8),"Mayor",IF((AK210&gt;0.8)*AND(AK210&lt;=1),"Catastrófico",0)))))</f>
        <v>Catastrófico</v>
      </c>
      <c r="AO210" s="219">
        <f>AK210</f>
        <v>1</v>
      </c>
      <c r="AP210" s="220" t="str">
        <f>AL210&amp;AN210</f>
        <v>MediaCatastrófico</v>
      </c>
      <c r="AQ210" s="217" t="str">
        <f>IF(AP210="Muy AltaLeve","Alto",IF(AP210="AltaLeve","Moderado",IF(AP210="MediaLeve","Moderado",IF(AP210="BajaLeve","Bajo",IF(AP210="Muy BajaLeve","Bajo",IF(AP210="Muy AltaMenor","Alto",IF(AP210="AltaMenor","Moderado",IF(AP210="MediaMenor","Moderado",IF(AP210="BajaMenor","Moderado",IF(AP210="Muy BajaMenor","Bajo",IF(AP210="Muy AltaModerado","Alto",IF(AP210="AltaModerado","Alto",IF(AP210="MediaModerado","Moderado",IF(AP210="BajaModerado","Moderado",IF(AP210="Muy BajaModerado","Moderado",IF(AP210="Muy AltaMayor","Alto",IF(AP210="AltaMayor","Alto",IF(AP210="MediaMayor","Alto",IF(AP210="BajaMayor","Alto",IF(AP210="Muy BajaMayor","Alto",IF(AP210="Muy AltaCatastrófico","Extremo",IF(AP210="AltaCatastrófico","Extremo",IF(AP210="MediaCatastrófico","Extremo",IF(AP210="BajaCatastrófico","Extremo",IF(AP210="Muy BajaCatastrófico","Extremo")))))))))))))))))))))))))</f>
        <v>Extremo</v>
      </c>
      <c r="AR210" s="163" t="s">
        <v>59</v>
      </c>
      <c r="AS210" s="91" t="s">
        <v>1033</v>
      </c>
      <c r="AT210" s="112" t="s">
        <v>1034</v>
      </c>
      <c r="AU210" s="96" t="s">
        <v>808</v>
      </c>
      <c r="AV210" s="112" t="s">
        <v>1035</v>
      </c>
      <c r="AW210" s="171"/>
      <c r="AX210" s="171">
        <v>46023</v>
      </c>
      <c r="AY210" s="171">
        <v>46387</v>
      </c>
      <c r="AZ210" s="163" t="s">
        <v>289</v>
      </c>
      <c r="BA210" s="132"/>
      <c r="BB210" s="176"/>
    </row>
    <row r="211" spans="1:54" s="2" customFormat="1" ht="57" x14ac:dyDescent="0.25">
      <c r="A211" s="223"/>
      <c r="B211" s="191"/>
      <c r="C211" s="197"/>
      <c r="D211" s="199"/>
      <c r="E211" s="200"/>
      <c r="F211" s="200"/>
      <c r="G211" s="200"/>
      <c r="H211" s="200"/>
      <c r="I211" s="201"/>
      <c r="J211" s="201"/>
      <c r="K211" s="200"/>
      <c r="L211" s="205"/>
      <c r="M211" s="206"/>
      <c r="N211" s="195"/>
      <c r="O211" s="182"/>
      <c r="P211" s="164"/>
      <c r="Q211" s="182"/>
      <c r="R211" s="182"/>
      <c r="S211" s="183"/>
      <c r="T211" s="66" t="s">
        <v>300</v>
      </c>
      <c r="U211" s="115" t="s">
        <v>1001</v>
      </c>
      <c r="V211" s="84" t="s">
        <v>36</v>
      </c>
      <c r="W211" s="83" t="s">
        <v>67</v>
      </c>
      <c r="X211" s="83" t="s">
        <v>54</v>
      </c>
      <c r="Y211" s="81" t="str">
        <f t="shared" si="107"/>
        <v>CorrectivoManual</v>
      </c>
      <c r="Z211" s="86">
        <f t="shared" si="108"/>
        <v>0.25</v>
      </c>
      <c r="AA211" s="83" t="s">
        <v>55</v>
      </c>
      <c r="AB211" s="83" t="s">
        <v>56</v>
      </c>
      <c r="AC211" s="83" t="s">
        <v>57</v>
      </c>
      <c r="AD211" s="184"/>
      <c r="AE211" s="83" t="s">
        <v>10</v>
      </c>
      <c r="AF211" s="86">
        <f>AF210-AI210</f>
        <v>0.6</v>
      </c>
      <c r="AG211" s="83" t="s">
        <v>60</v>
      </c>
      <c r="AH211" s="86">
        <f t="shared" si="109"/>
        <v>0.25</v>
      </c>
      <c r="AI211" s="86">
        <f t="shared" si="110"/>
        <v>0.15</v>
      </c>
      <c r="AJ211" s="185"/>
      <c r="AK211" s="186"/>
      <c r="AL211" s="187"/>
      <c r="AM211" s="185"/>
      <c r="AN211" s="187"/>
      <c r="AO211" s="219"/>
      <c r="AP211" s="220"/>
      <c r="AQ211" s="218"/>
      <c r="AR211" s="163"/>
      <c r="AS211" s="91" t="s">
        <v>1037</v>
      </c>
      <c r="AT211" s="112" t="s">
        <v>1038</v>
      </c>
      <c r="AU211" s="96" t="s">
        <v>808</v>
      </c>
      <c r="AV211" s="112" t="s">
        <v>1039</v>
      </c>
      <c r="AW211" s="171"/>
      <c r="AX211" s="171"/>
      <c r="AY211" s="171"/>
      <c r="AZ211" s="163"/>
      <c r="BA211" s="132"/>
      <c r="BB211" s="176"/>
    </row>
    <row r="212" spans="1:54" s="2" customFormat="1" ht="57" x14ac:dyDescent="0.25">
      <c r="A212" s="223">
        <f t="shared" ref="A212" si="116">A210+1</f>
        <v>103</v>
      </c>
      <c r="B212" s="191" t="s">
        <v>72</v>
      </c>
      <c r="C212" s="196" t="s">
        <v>144</v>
      </c>
      <c r="D212" s="198" t="s">
        <v>197</v>
      </c>
      <c r="E212" s="200" t="s">
        <v>83</v>
      </c>
      <c r="F212" s="200" t="s">
        <v>93</v>
      </c>
      <c r="G212" s="200" t="s">
        <v>317</v>
      </c>
      <c r="H212" s="200" t="s">
        <v>319</v>
      </c>
      <c r="I212" s="201" t="s">
        <v>945</v>
      </c>
      <c r="J212" s="201" t="s">
        <v>946</v>
      </c>
      <c r="K212" s="200" t="s">
        <v>323</v>
      </c>
      <c r="L212" s="204" t="s">
        <v>321</v>
      </c>
      <c r="M212" s="206" t="s">
        <v>171</v>
      </c>
      <c r="N212" s="195" t="str">
        <f>IF(M212="Máximo_2_Veces_por_Año",$I$468,IF(M212="3_a_24_veces_por_año",$I$469,IF(M212="24_a_500_veces_por_año",$I$470,IF(M212="500_a_5000_veces_por_año",$I$471,IF(M212="mas_de_5000_Veces_por_año",$I$472)))))</f>
        <v>Media</v>
      </c>
      <c r="O212" s="182">
        <f>IF(N212="Muy Baja",$J$468,IF(N212="Baja",$J$469,IF(N212="Media",$J$470,IF(N212="Alta",$J$471,IF(N212="Muy Alta",$J$472)))))</f>
        <v>0.6</v>
      </c>
      <c r="P212" s="164" t="s">
        <v>131</v>
      </c>
      <c r="Q212" s="182">
        <f>IF(P212="Leve",$I$476,IF(P212="Menor",$I$477,IF(P212="Moderado",$I$478,IF(P212="Mayor",$I$479,IF(P212="Catastrófico",$I$480)))))</f>
        <v>1</v>
      </c>
      <c r="R212" s="182" t="str">
        <f>N212&amp;P212</f>
        <v>MediaCatastrófico</v>
      </c>
      <c r="S212" s="183" t="str">
        <f>IF(R212="Muy AltaLeve","Alto",IF(R212="AltaLeve","Moderado",IF(R212="MediaLeve","Moderado",IF(R212="BajaLeve","Bajo",IF(R212="Muy BajaLeve","Bajo",IF(R212="Muy AltaMenor","Alto",IF(R212="AltaMenor","Moderado",IF(R212="MediaMenor","Moderado",IF(R212="BajaMenor","Moderado",IF(R212="Muy BajaMenor","Bajo",IF(R212="Muy AltaModerado","Alto",IF(R212="AltaModerado","Alto",IF(R212="MediaModerado","Moderado",IF(R212="BajaModerado","Moderado",IF(R212="Muy BajaModerado","Moderado",IF(R212="Muy AltaMayor","Alto",IF(R212="AltaMayor","Alto",IF(R212="MediaMayor","Alto",IF(R212="BajaMayor","Alto",IF(R212="Muy BajaMayor","Alto",IF(R212="Muy AltaCatastrófico","Extremo",IF(R212="AltaCatastrófico","Extremo",IF(R212="MediaCatastrófico","Extremo",IF(R212="BajaCatastrófico","Extremo",IF(R212="Muy BajaCatastrófico","Extremo")))))))))))))))))))))))))</f>
        <v>Extremo</v>
      </c>
      <c r="T212" s="66" t="s">
        <v>298</v>
      </c>
      <c r="U212" s="93" t="s">
        <v>999</v>
      </c>
      <c r="V212" s="84" t="s">
        <v>35</v>
      </c>
      <c r="W212" s="83" t="s">
        <v>53</v>
      </c>
      <c r="X212" s="83" t="s">
        <v>54</v>
      </c>
      <c r="Y212" s="81" t="str">
        <f t="shared" si="107"/>
        <v>PreventivoManual</v>
      </c>
      <c r="Z212" s="86">
        <f t="shared" si="108"/>
        <v>0.4</v>
      </c>
      <c r="AA212" s="83" t="s">
        <v>55</v>
      </c>
      <c r="AB212" s="83" t="s">
        <v>56</v>
      </c>
      <c r="AC212" s="83" t="s">
        <v>57</v>
      </c>
      <c r="AD212" s="184" t="str">
        <f>J212</f>
        <v>POSIBILIDAD DE OMISION DE INFORMACIÓN RELEVANTE EN DECISIONES CLINICAS POR REGISTRO MANUAL O IMCOMPLETO EN HISTORIAS CLINICAS</v>
      </c>
      <c r="AE212" s="83" t="s">
        <v>10</v>
      </c>
      <c r="AF212" s="86">
        <f>O212</f>
        <v>0.6</v>
      </c>
      <c r="AG212" s="83" t="s">
        <v>52</v>
      </c>
      <c r="AH212" s="86">
        <f t="shared" si="109"/>
        <v>0.4</v>
      </c>
      <c r="AI212" s="86">
        <f t="shared" si="110"/>
        <v>0.24</v>
      </c>
      <c r="AJ212" s="185">
        <f>AF213-AI213</f>
        <v>0.27</v>
      </c>
      <c r="AK212" s="186">
        <f>Q212</f>
        <v>1</v>
      </c>
      <c r="AL212" s="187" t="str">
        <f>IF(AJ212&lt;=0.2,"Muy Baja",IF((AJ212&gt;0.2)*AND(AJ212&lt;=0.4),"Baja",IF((AJ212&gt;0.4)*AND(AJ212&lt;=0.6),"Media",IF((AJ212&gt;0.6)*AND(AJ212&lt;=0.8),"Alta",IF((AJ212&gt;0.8)*AND(AJ212&lt;=1),"Muy Alta",0)))))</f>
        <v>Baja</v>
      </c>
      <c r="AM212" s="185">
        <f>AJ212</f>
        <v>0.27</v>
      </c>
      <c r="AN212" s="187" t="str">
        <f>IF(AK212&lt;=0.2,"Leve",IF((AK212&gt;0.2)*AND(AK212&lt;=0.4),"Menor",IF((AK212&gt;0.4)*AND(AK212&lt;=0.6),"Moderado",IF((AK212&gt;0.6)*AND(AK212&lt;=0.8),"Mayor",IF((AK212&gt;0.8)*AND(AK212&lt;=1),"Catastrófico",0)))))</f>
        <v>Catastrófico</v>
      </c>
      <c r="AO212" s="219">
        <f>AK212</f>
        <v>1</v>
      </c>
      <c r="AP212" s="220" t="str">
        <f>AL212&amp;AN212</f>
        <v>BajaCatastrófico</v>
      </c>
      <c r="AQ212" s="217" t="str">
        <f>IF(AP212="Muy AltaLeve","Alto",IF(AP212="AltaLeve","Moderado",IF(AP212="MediaLeve","Moderado",IF(AP212="BajaLeve","Bajo",IF(AP212="Muy BajaLeve","Bajo",IF(AP212="Muy AltaMenor","Alto",IF(AP212="AltaMenor","Moderado",IF(AP212="MediaMenor","Moderado",IF(AP212="BajaMenor","Moderado",IF(AP212="Muy BajaMenor","Bajo",IF(AP212="Muy AltaModerado","Alto",IF(AP212="AltaModerado","Alto",IF(AP212="MediaModerado","Moderado",IF(AP212="BajaModerado","Moderado",IF(AP212="Muy BajaModerado","Moderado",IF(AP212="Muy AltaMayor","Alto",IF(AP212="AltaMayor","Alto",IF(AP212="MediaMayor","Alto",IF(AP212="BajaMayor","Alto",IF(AP212="Muy BajaMayor","Alto",IF(AP212="Muy AltaCatastrófico","Extremo",IF(AP212="AltaCatastrófico","Extremo",IF(AP212="MediaCatastrófico","Extremo",IF(AP212="BajaCatastrófico","Extremo",IF(AP212="Muy BajaCatastrófico","Extremo")))))))))))))))))))))))))</f>
        <v>Extremo</v>
      </c>
      <c r="AR212" s="163" t="s">
        <v>59</v>
      </c>
      <c r="AS212" s="91" t="s">
        <v>1033</v>
      </c>
      <c r="AT212" s="112" t="s">
        <v>1034</v>
      </c>
      <c r="AU212" s="96" t="s">
        <v>808</v>
      </c>
      <c r="AV212" s="112" t="s">
        <v>1035</v>
      </c>
      <c r="AW212" s="171"/>
      <c r="AX212" s="171">
        <v>46023</v>
      </c>
      <c r="AY212" s="171">
        <v>46387</v>
      </c>
      <c r="AZ212" s="163" t="s">
        <v>289</v>
      </c>
      <c r="BA212" s="132"/>
      <c r="BB212" s="176"/>
    </row>
    <row r="213" spans="1:54" s="2" customFormat="1" ht="57" x14ac:dyDescent="0.25">
      <c r="A213" s="223"/>
      <c r="B213" s="191"/>
      <c r="C213" s="197"/>
      <c r="D213" s="199"/>
      <c r="E213" s="200"/>
      <c r="F213" s="200"/>
      <c r="G213" s="200"/>
      <c r="H213" s="200"/>
      <c r="I213" s="201"/>
      <c r="J213" s="201"/>
      <c r="K213" s="200"/>
      <c r="L213" s="205"/>
      <c r="M213" s="206"/>
      <c r="N213" s="195"/>
      <c r="O213" s="182"/>
      <c r="P213" s="164"/>
      <c r="Q213" s="182"/>
      <c r="R213" s="182"/>
      <c r="S213" s="183"/>
      <c r="T213" s="66" t="s">
        <v>300</v>
      </c>
      <c r="U213" s="93" t="s">
        <v>1001</v>
      </c>
      <c r="V213" s="84" t="s">
        <v>36</v>
      </c>
      <c r="W213" s="83" t="s">
        <v>67</v>
      </c>
      <c r="X213" s="83" t="s">
        <v>54</v>
      </c>
      <c r="Y213" s="81" t="str">
        <f t="shared" si="107"/>
        <v>CorrectivoManual</v>
      </c>
      <c r="Z213" s="86">
        <f t="shared" si="108"/>
        <v>0.25</v>
      </c>
      <c r="AA213" s="83" t="s">
        <v>55</v>
      </c>
      <c r="AB213" s="83" t="s">
        <v>56</v>
      </c>
      <c r="AC213" s="83" t="s">
        <v>57</v>
      </c>
      <c r="AD213" s="184"/>
      <c r="AE213" s="83" t="s">
        <v>10</v>
      </c>
      <c r="AF213" s="86">
        <f>AF212-AI212</f>
        <v>0.36</v>
      </c>
      <c r="AG213" s="83" t="s">
        <v>60</v>
      </c>
      <c r="AH213" s="86">
        <f t="shared" si="109"/>
        <v>0.25</v>
      </c>
      <c r="AI213" s="86">
        <f t="shared" si="110"/>
        <v>0.09</v>
      </c>
      <c r="AJ213" s="185"/>
      <c r="AK213" s="186"/>
      <c r="AL213" s="187"/>
      <c r="AM213" s="185"/>
      <c r="AN213" s="187"/>
      <c r="AO213" s="219"/>
      <c r="AP213" s="220"/>
      <c r="AQ213" s="218"/>
      <c r="AR213" s="163"/>
      <c r="AS213" s="91" t="s">
        <v>1037</v>
      </c>
      <c r="AT213" s="112" t="s">
        <v>1038</v>
      </c>
      <c r="AU213" s="96" t="s">
        <v>808</v>
      </c>
      <c r="AV213" s="112" t="s">
        <v>1039</v>
      </c>
      <c r="AW213" s="171"/>
      <c r="AX213" s="171"/>
      <c r="AY213" s="171"/>
      <c r="AZ213" s="163"/>
      <c r="BA213" s="132"/>
      <c r="BB213" s="176"/>
    </row>
    <row r="214" spans="1:54" s="2" customFormat="1" ht="57" x14ac:dyDescent="0.25">
      <c r="A214" s="223">
        <f t="shared" ref="A214" si="117">A212+1</f>
        <v>104</v>
      </c>
      <c r="B214" s="191" t="s">
        <v>72</v>
      </c>
      <c r="C214" s="196" t="s">
        <v>145</v>
      </c>
      <c r="D214" s="198" t="s">
        <v>201</v>
      </c>
      <c r="E214" s="200" t="s">
        <v>83</v>
      </c>
      <c r="F214" s="200" t="s">
        <v>93</v>
      </c>
      <c r="G214" s="200" t="s">
        <v>317</v>
      </c>
      <c r="H214" s="200" t="s">
        <v>319</v>
      </c>
      <c r="I214" s="201" t="s">
        <v>945</v>
      </c>
      <c r="J214" s="201" t="s">
        <v>946</v>
      </c>
      <c r="K214" s="200" t="s">
        <v>323</v>
      </c>
      <c r="L214" s="204" t="s">
        <v>321</v>
      </c>
      <c r="M214" s="206" t="s">
        <v>180</v>
      </c>
      <c r="N214" s="195" t="str">
        <f>IF(M214="Máximo_2_Veces_por_Año",$I$468,IF(M214="3_a_24_veces_por_año",$I$469,IF(M214="24_a_500_veces_por_año",$I$470,IF(M214="500_a_5000_veces_por_año",$I$471,IF(M214="mas_de_5000_Veces_por_año",$I$472)))))</f>
        <v>Muy Alta</v>
      </c>
      <c r="O214" s="182">
        <f>IF(N214="Muy Baja",$J$468,IF(N214="Baja",$J$469,IF(N214="Media",$J$470,IF(N214="Alta",$J$471,IF(N214="Muy Alta",$J$472)))))</f>
        <v>1</v>
      </c>
      <c r="P214" s="164" t="s">
        <v>131</v>
      </c>
      <c r="Q214" s="182">
        <f>IF(P214="Leve",$I$476,IF(P214="Menor",$I$477,IF(P214="Moderado",$I$478,IF(P214="Mayor",$I$479,IF(P214="Catastrófico",$I$480)))))</f>
        <v>1</v>
      </c>
      <c r="R214" s="182" t="str">
        <f>N214&amp;P214</f>
        <v>Muy AltaCatastrófico</v>
      </c>
      <c r="S214" s="183" t="str">
        <f>IF(R214="Muy AltaLeve","Alto",IF(R214="AltaLeve","Moderado",IF(R214="MediaLeve","Moderado",IF(R214="BajaLeve","Bajo",IF(R214="Muy BajaLeve","Bajo",IF(R214="Muy AltaMenor","Alto",IF(R214="AltaMenor","Moderado",IF(R214="MediaMenor","Moderado",IF(R214="BajaMenor","Moderado",IF(R214="Muy BajaMenor","Bajo",IF(R214="Muy AltaModerado","Alto",IF(R214="AltaModerado","Alto",IF(R214="MediaModerado","Moderado",IF(R214="BajaModerado","Moderado",IF(R214="Muy BajaModerado","Moderado",IF(R214="Muy AltaMayor","Alto",IF(R214="AltaMayor","Alto",IF(R214="MediaMayor","Alto",IF(R214="BajaMayor","Alto",IF(R214="Muy BajaMayor","Alto",IF(R214="Muy AltaCatastrófico","Extremo",IF(R214="AltaCatastrófico","Extremo",IF(R214="MediaCatastrófico","Extremo",IF(R214="BajaCatastrófico","Extremo",IF(R214="Muy BajaCatastrófico","Extremo")))))))))))))))))))))))))</f>
        <v>Extremo</v>
      </c>
      <c r="T214" s="66" t="s">
        <v>298</v>
      </c>
      <c r="U214" s="93" t="s">
        <v>999</v>
      </c>
      <c r="V214" s="84" t="s">
        <v>35</v>
      </c>
      <c r="W214" s="83" t="s">
        <v>53</v>
      </c>
      <c r="X214" s="83" t="s">
        <v>54</v>
      </c>
      <c r="Y214" s="81" t="str">
        <f t="shared" si="107"/>
        <v>PreventivoManual</v>
      </c>
      <c r="Z214" s="86">
        <f t="shared" si="108"/>
        <v>0.4</v>
      </c>
      <c r="AA214" s="83" t="s">
        <v>55</v>
      </c>
      <c r="AB214" s="83" t="s">
        <v>56</v>
      </c>
      <c r="AC214" s="83" t="s">
        <v>57</v>
      </c>
      <c r="AD214" s="184" t="str">
        <f>J214</f>
        <v>POSIBILIDAD DE OMISION DE INFORMACIÓN RELEVANTE EN DECISIONES CLINICAS POR REGISTRO MANUAL O IMCOMPLETO EN HISTORIAS CLINICAS</v>
      </c>
      <c r="AE214" s="83" t="s">
        <v>10</v>
      </c>
      <c r="AF214" s="86">
        <f>O214</f>
        <v>1</v>
      </c>
      <c r="AG214" s="83" t="s">
        <v>52</v>
      </c>
      <c r="AH214" s="86">
        <f t="shared" si="109"/>
        <v>0.4</v>
      </c>
      <c r="AI214" s="86">
        <f t="shared" si="110"/>
        <v>0.4</v>
      </c>
      <c r="AJ214" s="185">
        <f>AF215-AI215</f>
        <v>0.44999999999999996</v>
      </c>
      <c r="AK214" s="186">
        <f>Q214</f>
        <v>1</v>
      </c>
      <c r="AL214" s="187" t="str">
        <f>IF(AJ214&lt;=0.2,"Muy Baja",IF((AJ214&gt;0.2)*AND(AJ214&lt;=0.4),"Baja",IF((AJ214&gt;0.4)*AND(AJ214&lt;=0.6),"Media",IF((AJ214&gt;0.6)*AND(AJ214&lt;=0.8),"Alta",IF((AJ214&gt;0.8)*AND(AJ214&lt;=1),"Muy Alta",0)))))</f>
        <v>Media</v>
      </c>
      <c r="AM214" s="185">
        <f>AJ214</f>
        <v>0.44999999999999996</v>
      </c>
      <c r="AN214" s="187" t="str">
        <f>IF(AK214&lt;=0.2,"Leve",IF((AK214&gt;0.2)*AND(AK214&lt;=0.4),"Menor",IF((AK214&gt;0.4)*AND(AK214&lt;=0.6),"Moderado",IF((AK214&gt;0.6)*AND(AK214&lt;=0.8),"Mayor",IF((AK214&gt;0.8)*AND(AK214&lt;=1),"Catastrófico",0)))))</f>
        <v>Catastrófico</v>
      </c>
      <c r="AO214" s="219">
        <f>AK214</f>
        <v>1</v>
      </c>
      <c r="AP214" s="220" t="str">
        <f>AL214&amp;AN214</f>
        <v>MediaCatastrófico</v>
      </c>
      <c r="AQ214" s="217" t="str">
        <f>IF(AP214="Muy AltaLeve","Alto",IF(AP214="AltaLeve","Moderado",IF(AP214="MediaLeve","Moderado",IF(AP214="BajaLeve","Bajo",IF(AP214="Muy BajaLeve","Bajo",IF(AP214="Muy AltaMenor","Alto",IF(AP214="AltaMenor","Moderado",IF(AP214="MediaMenor","Moderado",IF(AP214="BajaMenor","Moderado",IF(AP214="Muy BajaMenor","Bajo",IF(AP214="Muy AltaModerado","Alto",IF(AP214="AltaModerado","Alto",IF(AP214="MediaModerado","Moderado",IF(AP214="BajaModerado","Moderado",IF(AP214="Muy BajaModerado","Moderado",IF(AP214="Muy AltaMayor","Alto",IF(AP214="AltaMayor","Alto",IF(AP214="MediaMayor","Alto",IF(AP214="BajaMayor","Alto",IF(AP214="Muy BajaMayor","Alto",IF(AP214="Muy AltaCatastrófico","Extremo",IF(AP214="AltaCatastrófico","Extremo",IF(AP214="MediaCatastrófico","Extremo",IF(AP214="BajaCatastrófico","Extremo",IF(AP214="Muy BajaCatastrófico","Extremo")))))))))))))))))))))))))</f>
        <v>Extremo</v>
      </c>
      <c r="AR214" s="163" t="s">
        <v>59</v>
      </c>
      <c r="AS214" s="91" t="s">
        <v>1033</v>
      </c>
      <c r="AT214" s="112" t="s">
        <v>1034</v>
      </c>
      <c r="AU214" s="96" t="s">
        <v>808</v>
      </c>
      <c r="AV214" s="112" t="s">
        <v>1035</v>
      </c>
      <c r="AW214" s="171"/>
      <c r="AX214" s="171">
        <v>46023</v>
      </c>
      <c r="AY214" s="171">
        <v>46387</v>
      </c>
      <c r="AZ214" s="163" t="s">
        <v>289</v>
      </c>
      <c r="BA214" s="132"/>
      <c r="BB214" s="176"/>
    </row>
    <row r="215" spans="1:54" s="2" customFormat="1" ht="57" x14ac:dyDescent="0.25">
      <c r="A215" s="223"/>
      <c r="B215" s="191"/>
      <c r="C215" s="197"/>
      <c r="D215" s="199"/>
      <c r="E215" s="200"/>
      <c r="F215" s="200"/>
      <c r="G215" s="200"/>
      <c r="H215" s="200"/>
      <c r="I215" s="201"/>
      <c r="J215" s="201"/>
      <c r="K215" s="200"/>
      <c r="L215" s="205"/>
      <c r="M215" s="206"/>
      <c r="N215" s="195"/>
      <c r="O215" s="182"/>
      <c r="P215" s="164"/>
      <c r="Q215" s="182"/>
      <c r="R215" s="182"/>
      <c r="S215" s="183"/>
      <c r="T215" s="66" t="s">
        <v>300</v>
      </c>
      <c r="U215" s="93" t="s">
        <v>1001</v>
      </c>
      <c r="V215" s="84" t="s">
        <v>36</v>
      </c>
      <c r="W215" s="83" t="s">
        <v>67</v>
      </c>
      <c r="X215" s="83" t="s">
        <v>54</v>
      </c>
      <c r="Y215" s="81" t="str">
        <f t="shared" si="107"/>
        <v>CorrectivoManual</v>
      </c>
      <c r="Z215" s="86">
        <f t="shared" si="108"/>
        <v>0.25</v>
      </c>
      <c r="AA215" s="83" t="s">
        <v>55</v>
      </c>
      <c r="AB215" s="83" t="s">
        <v>56</v>
      </c>
      <c r="AC215" s="83" t="s">
        <v>57</v>
      </c>
      <c r="AD215" s="184"/>
      <c r="AE215" s="83" t="s">
        <v>10</v>
      </c>
      <c r="AF215" s="86">
        <f>AF214-AI214</f>
        <v>0.6</v>
      </c>
      <c r="AG215" s="83" t="s">
        <v>60</v>
      </c>
      <c r="AH215" s="86">
        <f t="shared" si="109"/>
        <v>0.25</v>
      </c>
      <c r="AI215" s="86">
        <f t="shared" si="110"/>
        <v>0.15</v>
      </c>
      <c r="AJ215" s="185"/>
      <c r="AK215" s="186"/>
      <c r="AL215" s="187"/>
      <c r="AM215" s="185"/>
      <c r="AN215" s="187"/>
      <c r="AO215" s="219"/>
      <c r="AP215" s="220"/>
      <c r="AQ215" s="218"/>
      <c r="AR215" s="163"/>
      <c r="AS215" s="91" t="s">
        <v>1037</v>
      </c>
      <c r="AT215" s="112" t="s">
        <v>1038</v>
      </c>
      <c r="AU215" s="96" t="s">
        <v>808</v>
      </c>
      <c r="AV215" s="112" t="s">
        <v>1039</v>
      </c>
      <c r="AW215" s="171"/>
      <c r="AX215" s="171"/>
      <c r="AY215" s="171"/>
      <c r="AZ215" s="163"/>
      <c r="BA215" s="132"/>
      <c r="BB215" s="176"/>
    </row>
    <row r="216" spans="1:54" s="2" customFormat="1" ht="57" x14ac:dyDescent="0.25">
      <c r="A216" s="223">
        <f t="shared" ref="A216" si="118">A214+1</f>
        <v>105</v>
      </c>
      <c r="B216" s="191" t="s">
        <v>72</v>
      </c>
      <c r="C216" s="196" t="s">
        <v>145</v>
      </c>
      <c r="D216" s="198" t="s">
        <v>203</v>
      </c>
      <c r="E216" s="200" t="s">
        <v>83</v>
      </c>
      <c r="F216" s="200" t="s">
        <v>93</v>
      </c>
      <c r="G216" s="200" t="s">
        <v>317</v>
      </c>
      <c r="H216" s="200" t="s">
        <v>319</v>
      </c>
      <c r="I216" s="201" t="s">
        <v>945</v>
      </c>
      <c r="J216" s="201" t="s">
        <v>946</v>
      </c>
      <c r="K216" s="200" t="s">
        <v>323</v>
      </c>
      <c r="L216" s="204" t="s">
        <v>321</v>
      </c>
      <c r="M216" s="206" t="s">
        <v>180</v>
      </c>
      <c r="N216" s="195" t="str">
        <f>IF(M216="Máximo_2_Veces_por_Año",$I$468,IF(M216="3_a_24_veces_por_año",$I$469,IF(M216="24_a_500_veces_por_año",$I$470,IF(M216="500_a_5000_veces_por_año",$I$471,IF(M216="mas_de_5000_Veces_por_año",$I$472)))))</f>
        <v>Muy Alta</v>
      </c>
      <c r="O216" s="182">
        <f>IF(N216="Muy Baja",$J$468,IF(N216="Baja",$J$469,IF(N216="Media",$J$470,IF(N216="Alta",$J$471,IF(N216="Muy Alta",$J$472)))))</f>
        <v>1</v>
      </c>
      <c r="P216" s="164" t="s">
        <v>131</v>
      </c>
      <c r="Q216" s="182">
        <f>IF(P216="Leve",$I$476,IF(P216="Menor",$I$477,IF(P216="Moderado",$I$478,IF(P216="Mayor",$I$479,IF(P216="Catastrófico",$I$480)))))</f>
        <v>1</v>
      </c>
      <c r="R216" s="182" t="str">
        <f>N216&amp;P216</f>
        <v>Muy AltaCatastrófico</v>
      </c>
      <c r="S216" s="183" t="str">
        <f>IF(R216="Muy AltaLeve","Alto",IF(R216="AltaLeve","Moderado",IF(R216="MediaLeve","Moderado",IF(R216="BajaLeve","Bajo",IF(R216="Muy BajaLeve","Bajo",IF(R216="Muy AltaMenor","Alto",IF(R216="AltaMenor","Moderado",IF(R216="MediaMenor","Moderado",IF(R216="BajaMenor","Moderado",IF(R216="Muy BajaMenor","Bajo",IF(R216="Muy AltaModerado","Alto",IF(R216="AltaModerado","Alto",IF(R216="MediaModerado","Moderado",IF(R216="BajaModerado","Moderado",IF(R216="Muy BajaModerado","Moderado",IF(R216="Muy AltaMayor","Alto",IF(R216="AltaMayor","Alto",IF(R216="MediaMayor","Alto",IF(R216="BajaMayor","Alto",IF(R216="Muy BajaMayor","Alto",IF(R216="Muy AltaCatastrófico","Extremo",IF(R216="AltaCatastrófico","Extremo",IF(R216="MediaCatastrófico","Extremo",IF(R216="BajaCatastrófico","Extremo",IF(R216="Muy BajaCatastrófico","Extremo")))))))))))))))))))))))))</f>
        <v>Extremo</v>
      </c>
      <c r="T216" s="66" t="s">
        <v>298</v>
      </c>
      <c r="U216" s="93" t="s">
        <v>999</v>
      </c>
      <c r="V216" s="84" t="s">
        <v>35</v>
      </c>
      <c r="W216" s="83" t="s">
        <v>53</v>
      </c>
      <c r="X216" s="83" t="s">
        <v>54</v>
      </c>
      <c r="Y216" s="81" t="str">
        <f t="shared" si="107"/>
        <v>PreventivoManual</v>
      </c>
      <c r="Z216" s="86">
        <f t="shared" si="108"/>
        <v>0.4</v>
      </c>
      <c r="AA216" s="83" t="s">
        <v>55</v>
      </c>
      <c r="AB216" s="83" t="s">
        <v>56</v>
      </c>
      <c r="AC216" s="83" t="s">
        <v>57</v>
      </c>
      <c r="AD216" s="184" t="str">
        <f>J216</f>
        <v>POSIBILIDAD DE OMISION DE INFORMACIÓN RELEVANTE EN DECISIONES CLINICAS POR REGISTRO MANUAL O IMCOMPLETO EN HISTORIAS CLINICAS</v>
      </c>
      <c r="AE216" s="83" t="s">
        <v>10</v>
      </c>
      <c r="AF216" s="86">
        <f>O216</f>
        <v>1</v>
      </c>
      <c r="AG216" s="83" t="s">
        <v>52</v>
      </c>
      <c r="AH216" s="86">
        <f t="shared" si="109"/>
        <v>0.4</v>
      </c>
      <c r="AI216" s="86">
        <f t="shared" si="110"/>
        <v>0.4</v>
      </c>
      <c r="AJ216" s="185">
        <f>AF217-AI217</f>
        <v>0.44999999999999996</v>
      </c>
      <c r="AK216" s="186">
        <f>Q216</f>
        <v>1</v>
      </c>
      <c r="AL216" s="187" t="str">
        <f>IF(AJ216&lt;=0.2,"Muy Baja",IF((AJ216&gt;0.2)*AND(AJ216&lt;=0.4),"Baja",IF((AJ216&gt;0.4)*AND(AJ216&lt;=0.6),"Media",IF((AJ216&gt;0.6)*AND(AJ216&lt;=0.8),"Alta",IF((AJ216&gt;0.8)*AND(AJ216&lt;=1),"Muy Alta",0)))))</f>
        <v>Media</v>
      </c>
      <c r="AM216" s="185">
        <f>AJ216</f>
        <v>0.44999999999999996</v>
      </c>
      <c r="AN216" s="187" t="str">
        <f>IF(AK216&lt;=0.2,"Leve",IF((AK216&gt;0.2)*AND(AK216&lt;=0.4),"Menor",IF((AK216&gt;0.4)*AND(AK216&lt;=0.6),"Moderado",IF((AK216&gt;0.6)*AND(AK216&lt;=0.8),"Mayor",IF((AK216&gt;0.8)*AND(AK216&lt;=1),"Catastrófico",0)))))</f>
        <v>Catastrófico</v>
      </c>
      <c r="AO216" s="219">
        <f>AK216</f>
        <v>1</v>
      </c>
      <c r="AP216" s="220" t="str">
        <f>AL216&amp;AN216</f>
        <v>MediaCatastrófico</v>
      </c>
      <c r="AQ216" s="217" t="str">
        <f>IF(AP216="Muy AltaLeve","Alto",IF(AP216="AltaLeve","Moderado",IF(AP216="MediaLeve","Moderado",IF(AP216="BajaLeve","Bajo",IF(AP216="Muy BajaLeve","Bajo",IF(AP216="Muy AltaMenor","Alto",IF(AP216="AltaMenor","Moderado",IF(AP216="MediaMenor","Moderado",IF(AP216="BajaMenor","Moderado",IF(AP216="Muy BajaMenor","Bajo",IF(AP216="Muy AltaModerado","Alto",IF(AP216="AltaModerado","Alto",IF(AP216="MediaModerado","Moderado",IF(AP216="BajaModerado","Moderado",IF(AP216="Muy BajaModerado","Moderado",IF(AP216="Muy AltaMayor","Alto",IF(AP216="AltaMayor","Alto",IF(AP216="MediaMayor","Alto",IF(AP216="BajaMayor","Alto",IF(AP216="Muy BajaMayor","Alto",IF(AP216="Muy AltaCatastrófico","Extremo",IF(AP216="AltaCatastrófico","Extremo",IF(AP216="MediaCatastrófico","Extremo",IF(AP216="BajaCatastrófico","Extremo",IF(AP216="Muy BajaCatastrófico","Extremo")))))))))))))))))))))))))</f>
        <v>Extremo</v>
      </c>
      <c r="AR216" s="163" t="s">
        <v>59</v>
      </c>
      <c r="AS216" s="91" t="s">
        <v>1033</v>
      </c>
      <c r="AT216" s="112" t="s">
        <v>1034</v>
      </c>
      <c r="AU216" s="96" t="s">
        <v>808</v>
      </c>
      <c r="AV216" s="112" t="s">
        <v>1035</v>
      </c>
      <c r="AW216" s="171"/>
      <c r="AX216" s="171">
        <v>46023</v>
      </c>
      <c r="AY216" s="171">
        <v>46387</v>
      </c>
      <c r="AZ216" s="163" t="s">
        <v>289</v>
      </c>
      <c r="BA216" s="132"/>
      <c r="BB216" s="176"/>
    </row>
    <row r="217" spans="1:54" s="2" customFormat="1" ht="57" x14ac:dyDescent="0.25">
      <c r="A217" s="223"/>
      <c r="B217" s="191"/>
      <c r="C217" s="197"/>
      <c r="D217" s="199"/>
      <c r="E217" s="200"/>
      <c r="F217" s="200"/>
      <c r="G217" s="200"/>
      <c r="H217" s="200"/>
      <c r="I217" s="201"/>
      <c r="J217" s="201"/>
      <c r="K217" s="200"/>
      <c r="L217" s="205"/>
      <c r="M217" s="206"/>
      <c r="N217" s="195"/>
      <c r="O217" s="182"/>
      <c r="P217" s="164"/>
      <c r="Q217" s="182"/>
      <c r="R217" s="182"/>
      <c r="S217" s="183"/>
      <c r="T217" s="66" t="s">
        <v>300</v>
      </c>
      <c r="U217" s="93" t="s">
        <v>1001</v>
      </c>
      <c r="V217" s="84" t="s">
        <v>36</v>
      </c>
      <c r="W217" s="83" t="s">
        <v>67</v>
      </c>
      <c r="X217" s="83" t="s">
        <v>54</v>
      </c>
      <c r="Y217" s="81" t="str">
        <f t="shared" si="107"/>
        <v>CorrectivoManual</v>
      </c>
      <c r="Z217" s="86">
        <f t="shared" si="108"/>
        <v>0.25</v>
      </c>
      <c r="AA217" s="83" t="s">
        <v>55</v>
      </c>
      <c r="AB217" s="83" t="s">
        <v>56</v>
      </c>
      <c r="AC217" s="83" t="s">
        <v>57</v>
      </c>
      <c r="AD217" s="184"/>
      <c r="AE217" s="83" t="s">
        <v>10</v>
      </c>
      <c r="AF217" s="86">
        <f>AF216-AI216</f>
        <v>0.6</v>
      </c>
      <c r="AG217" s="83" t="s">
        <v>60</v>
      </c>
      <c r="AH217" s="86">
        <f t="shared" si="109"/>
        <v>0.25</v>
      </c>
      <c r="AI217" s="86">
        <f t="shared" si="110"/>
        <v>0.15</v>
      </c>
      <c r="AJ217" s="185"/>
      <c r="AK217" s="186"/>
      <c r="AL217" s="187"/>
      <c r="AM217" s="185"/>
      <c r="AN217" s="187"/>
      <c r="AO217" s="219"/>
      <c r="AP217" s="220"/>
      <c r="AQ217" s="218"/>
      <c r="AR217" s="163"/>
      <c r="AS217" s="91" t="s">
        <v>1037</v>
      </c>
      <c r="AT217" s="112" t="s">
        <v>1038</v>
      </c>
      <c r="AU217" s="96" t="s">
        <v>808</v>
      </c>
      <c r="AV217" s="112" t="s">
        <v>1039</v>
      </c>
      <c r="AW217" s="171"/>
      <c r="AX217" s="171"/>
      <c r="AY217" s="171"/>
      <c r="AZ217" s="163"/>
      <c r="BA217" s="132"/>
      <c r="BB217" s="176"/>
    </row>
    <row r="218" spans="1:54" s="2" customFormat="1" ht="57" x14ac:dyDescent="0.25">
      <c r="A218" s="223">
        <f t="shared" ref="A218" si="119">A216+1</f>
        <v>106</v>
      </c>
      <c r="B218" s="191" t="s">
        <v>72</v>
      </c>
      <c r="C218" s="196" t="s">
        <v>146</v>
      </c>
      <c r="D218" s="198" t="s">
        <v>146</v>
      </c>
      <c r="E218" s="200" t="s">
        <v>83</v>
      </c>
      <c r="F218" s="200" t="s">
        <v>93</v>
      </c>
      <c r="G218" s="200" t="s">
        <v>317</v>
      </c>
      <c r="H218" s="200" t="s">
        <v>319</v>
      </c>
      <c r="I218" s="201" t="s">
        <v>945</v>
      </c>
      <c r="J218" s="201" t="s">
        <v>946</v>
      </c>
      <c r="K218" s="200" t="s">
        <v>323</v>
      </c>
      <c r="L218" s="204" t="s">
        <v>321</v>
      </c>
      <c r="M218" s="206" t="s">
        <v>180</v>
      </c>
      <c r="N218" s="195" t="str">
        <f>IF(M218="Máximo_2_Veces_por_Año",$I$468,IF(M218="3_a_24_veces_por_año",$I$469,IF(M218="24_a_500_veces_por_año",$I$470,IF(M218="500_a_5000_veces_por_año",$I$471,IF(M218="mas_de_5000_Veces_por_año",$I$472)))))</f>
        <v>Muy Alta</v>
      </c>
      <c r="O218" s="182">
        <f>IF(N218="Muy Baja",$J$468,IF(N218="Baja",$J$469,IF(N218="Media",$J$470,IF(N218="Alta",$J$471,IF(N218="Muy Alta",$J$472)))))</f>
        <v>1</v>
      </c>
      <c r="P218" s="164" t="s">
        <v>131</v>
      </c>
      <c r="Q218" s="182">
        <f>IF(P218="Leve",$I$476,IF(P218="Menor",$I$477,IF(P218="Moderado",$I$478,IF(P218="Mayor",$I$479,IF(P218="Catastrófico",$I$480)))))</f>
        <v>1</v>
      </c>
      <c r="R218" s="182" t="str">
        <f>N218&amp;P218</f>
        <v>Muy AltaCatastrófico</v>
      </c>
      <c r="S218" s="183" t="str">
        <f>IF(R218="Muy AltaLeve","Alto",IF(R218="AltaLeve","Moderado",IF(R218="MediaLeve","Moderado",IF(R218="BajaLeve","Bajo",IF(R218="Muy BajaLeve","Bajo",IF(R218="Muy AltaMenor","Alto",IF(R218="AltaMenor","Moderado",IF(R218="MediaMenor","Moderado",IF(R218="BajaMenor","Moderado",IF(R218="Muy BajaMenor","Bajo",IF(R218="Muy AltaModerado","Alto",IF(R218="AltaModerado","Alto",IF(R218="MediaModerado","Moderado",IF(R218="BajaModerado","Moderado",IF(R218="Muy BajaModerado","Moderado",IF(R218="Muy AltaMayor","Alto",IF(R218="AltaMayor","Alto",IF(R218="MediaMayor","Alto",IF(R218="BajaMayor","Alto",IF(R218="Muy BajaMayor","Alto",IF(R218="Muy AltaCatastrófico","Extremo",IF(R218="AltaCatastrófico","Extremo",IF(R218="MediaCatastrófico","Extremo",IF(R218="BajaCatastrófico","Extremo",IF(R218="Muy BajaCatastrófico","Extremo")))))))))))))))))))))))))</f>
        <v>Extremo</v>
      </c>
      <c r="T218" s="66" t="s">
        <v>298</v>
      </c>
      <c r="U218" s="93" t="s">
        <v>999</v>
      </c>
      <c r="V218" s="84" t="s">
        <v>35</v>
      </c>
      <c r="W218" s="83" t="s">
        <v>53</v>
      </c>
      <c r="X218" s="83" t="s">
        <v>54</v>
      </c>
      <c r="Y218" s="81" t="str">
        <f t="shared" si="107"/>
        <v>PreventivoManual</v>
      </c>
      <c r="Z218" s="86">
        <f t="shared" si="108"/>
        <v>0.4</v>
      </c>
      <c r="AA218" s="83" t="s">
        <v>55</v>
      </c>
      <c r="AB218" s="83" t="s">
        <v>56</v>
      </c>
      <c r="AC218" s="83" t="s">
        <v>57</v>
      </c>
      <c r="AD218" s="184" t="str">
        <f>J218</f>
        <v>POSIBILIDAD DE OMISION DE INFORMACIÓN RELEVANTE EN DECISIONES CLINICAS POR REGISTRO MANUAL O IMCOMPLETO EN HISTORIAS CLINICAS</v>
      </c>
      <c r="AE218" s="83" t="s">
        <v>10</v>
      </c>
      <c r="AF218" s="86">
        <f>O218</f>
        <v>1</v>
      </c>
      <c r="AG218" s="83" t="s">
        <v>52</v>
      </c>
      <c r="AH218" s="86">
        <f t="shared" si="109"/>
        <v>0.4</v>
      </c>
      <c r="AI218" s="86">
        <f t="shared" si="110"/>
        <v>0.4</v>
      </c>
      <c r="AJ218" s="185">
        <f>AF219-AI219</f>
        <v>0.44999999999999996</v>
      </c>
      <c r="AK218" s="186">
        <f>Q218</f>
        <v>1</v>
      </c>
      <c r="AL218" s="187" t="str">
        <f>IF(AJ218&lt;=0.2,"Muy Baja",IF((AJ218&gt;0.2)*AND(AJ218&lt;=0.4),"Baja",IF((AJ218&gt;0.4)*AND(AJ218&lt;=0.6),"Media",IF((AJ218&gt;0.6)*AND(AJ218&lt;=0.8),"Alta",IF((AJ218&gt;0.8)*AND(AJ218&lt;=1),"Muy Alta",0)))))</f>
        <v>Media</v>
      </c>
      <c r="AM218" s="185">
        <f>AJ218</f>
        <v>0.44999999999999996</v>
      </c>
      <c r="AN218" s="187" t="str">
        <f>IF(AK218&lt;=0.2,"Leve",IF((AK218&gt;0.2)*AND(AK218&lt;=0.4),"Menor",IF((AK218&gt;0.4)*AND(AK218&lt;=0.6),"Moderado",IF((AK218&gt;0.6)*AND(AK218&lt;=0.8),"Mayor",IF((AK218&gt;0.8)*AND(AK218&lt;=1),"Catastrófico",0)))))</f>
        <v>Catastrófico</v>
      </c>
      <c r="AO218" s="219">
        <f>AK218</f>
        <v>1</v>
      </c>
      <c r="AP218" s="220" t="str">
        <f>AL218&amp;AN218</f>
        <v>MediaCatastrófico</v>
      </c>
      <c r="AQ218" s="217" t="str">
        <f>IF(AP218="Muy AltaLeve","Alto",IF(AP218="AltaLeve","Moderado",IF(AP218="MediaLeve","Moderado",IF(AP218="BajaLeve","Bajo",IF(AP218="Muy BajaLeve","Bajo",IF(AP218="Muy AltaMenor","Alto",IF(AP218="AltaMenor","Moderado",IF(AP218="MediaMenor","Moderado",IF(AP218="BajaMenor","Moderado",IF(AP218="Muy BajaMenor","Bajo",IF(AP218="Muy AltaModerado","Alto",IF(AP218="AltaModerado","Alto",IF(AP218="MediaModerado","Moderado",IF(AP218="BajaModerado","Moderado",IF(AP218="Muy BajaModerado","Moderado",IF(AP218="Muy AltaMayor","Alto",IF(AP218="AltaMayor","Alto",IF(AP218="MediaMayor","Alto",IF(AP218="BajaMayor","Alto",IF(AP218="Muy BajaMayor","Alto",IF(AP218="Muy AltaCatastrófico","Extremo",IF(AP218="AltaCatastrófico","Extremo",IF(AP218="MediaCatastrófico","Extremo",IF(AP218="BajaCatastrófico","Extremo",IF(AP218="Muy BajaCatastrófico","Extremo")))))))))))))))))))))))))</f>
        <v>Extremo</v>
      </c>
      <c r="AR218" s="163" t="s">
        <v>59</v>
      </c>
      <c r="AS218" s="91" t="s">
        <v>1033</v>
      </c>
      <c r="AT218" s="112" t="s">
        <v>1034</v>
      </c>
      <c r="AU218" s="96" t="s">
        <v>808</v>
      </c>
      <c r="AV218" s="112" t="s">
        <v>1035</v>
      </c>
      <c r="AW218" s="171"/>
      <c r="AX218" s="171">
        <v>46023</v>
      </c>
      <c r="AY218" s="171">
        <v>46387</v>
      </c>
      <c r="AZ218" s="163" t="s">
        <v>289</v>
      </c>
      <c r="BA218" s="132"/>
      <c r="BB218" s="176"/>
    </row>
    <row r="219" spans="1:54" s="2" customFormat="1" ht="57" x14ac:dyDescent="0.25">
      <c r="A219" s="223"/>
      <c r="B219" s="191"/>
      <c r="C219" s="197"/>
      <c r="D219" s="199"/>
      <c r="E219" s="200"/>
      <c r="F219" s="200"/>
      <c r="G219" s="200"/>
      <c r="H219" s="200"/>
      <c r="I219" s="201"/>
      <c r="J219" s="201"/>
      <c r="K219" s="200"/>
      <c r="L219" s="205"/>
      <c r="M219" s="206"/>
      <c r="N219" s="195"/>
      <c r="O219" s="182"/>
      <c r="P219" s="164"/>
      <c r="Q219" s="182"/>
      <c r="R219" s="182"/>
      <c r="S219" s="183"/>
      <c r="T219" s="66" t="s">
        <v>300</v>
      </c>
      <c r="U219" s="93" t="s">
        <v>1001</v>
      </c>
      <c r="V219" s="84" t="s">
        <v>36</v>
      </c>
      <c r="W219" s="83" t="s">
        <v>67</v>
      </c>
      <c r="X219" s="83" t="s">
        <v>54</v>
      </c>
      <c r="Y219" s="81" t="str">
        <f t="shared" si="107"/>
        <v>CorrectivoManual</v>
      </c>
      <c r="Z219" s="86">
        <f t="shared" si="108"/>
        <v>0.25</v>
      </c>
      <c r="AA219" s="83" t="s">
        <v>55</v>
      </c>
      <c r="AB219" s="83" t="s">
        <v>56</v>
      </c>
      <c r="AC219" s="83" t="s">
        <v>57</v>
      </c>
      <c r="AD219" s="184"/>
      <c r="AE219" s="83" t="s">
        <v>10</v>
      </c>
      <c r="AF219" s="86">
        <f>AF218-AI218</f>
        <v>0.6</v>
      </c>
      <c r="AG219" s="83" t="s">
        <v>60</v>
      </c>
      <c r="AH219" s="86">
        <f t="shared" si="109"/>
        <v>0.25</v>
      </c>
      <c r="AI219" s="86">
        <f t="shared" si="110"/>
        <v>0.15</v>
      </c>
      <c r="AJ219" s="185"/>
      <c r="AK219" s="186"/>
      <c r="AL219" s="187"/>
      <c r="AM219" s="185"/>
      <c r="AN219" s="187"/>
      <c r="AO219" s="219"/>
      <c r="AP219" s="220"/>
      <c r="AQ219" s="218"/>
      <c r="AR219" s="163"/>
      <c r="AS219" s="91" t="s">
        <v>1037</v>
      </c>
      <c r="AT219" s="112" t="s">
        <v>1038</v>
      </c>
      <c r="AU219" s="96" t="s">
        <v>808</v>
      </c>
      <c r="AV219" s="112" t="s">
        <v>1039</v>
      </c>
      <c r="AW219" s="171"/>
      <c r="AX219" s="171"/>
      <c r="AY219" s="171"/>
      <c r="AZ219" s="163"/>
      <c r="BA219" s="132"/>
      <c r="BB219" s="176"/>
    </row>
    <row r="220" spans="1:54" s="2" customFormat="1" ht="57" x14ac:dyDescent="0.25">
      <c r="A220" s="223">
        <f t="shared" ref="A220" si="120">A218+1</f>
        <v>107</v>
      </c>
      <c r="B220" s="191" t="s">
        <v>72</v>
      </c>
      <c r="C220" s="196" t="s">
        <v>147</v>
      </c>
      <c r="D220" s="198" t="s">
        <v>206</v>
      </c>
      <c r="E220" s="200" t="s">
        <v>83</v>
      </c>
      <c r="F220" s="200" t="s">
        <v>93</v>
      </c>
      <c r="G220" s="200" t="s">
        <v>317</v>
      </c>
      <c r="H220" s="200" t="s">
        <v>319</v>
      </c>
      <c r="I220" s="201" t="s">
        <v>945</v>
      </c>
      <c r="J220" s="201" t="s">
        <v>1076</v>
      </c>
      <c r="K220" s="200" t="s">
        <v>323</v>
      </c>
      <c r="L220" s="204" t="s">
        <v>321</v>
      </c>
      <c r="M220" s="206" t="s">
        <v>180</v>
      </c>
      <c r="N220" s="195" t="str">
        <f>IF(M220="Máximo_2_Veces_por_Año",$I$468,IF(M220="3_a_24_veces_por_año",$I$469,IF(M220="24_a_500_veces_por_año",$I$470,IF(M220="500_a_5000_veces_por_año",$I$471,IF(M220="mas_de_5000_Veces_por_año",$I$472)))))</f>
        <v>Muy Alta</v>
      </c>
      <c r="O220" s="182">
        <f>IF(N220="Muy Baja",$J$468,IF(N220="Baja",$J$469,IF(N220="Media",$J$470,IF(N220="Alta",$J$471,IF(N220="Muy Alta",$J$472)))))</f>
        <v>1</v>
      </c>
      <c r="P220" s="164" t="s">
        <v>131</v>
      </c>
      <c r="Q220" s="182">
        <f>IF(P220="Leve",$I$476,IF(P220="Menor",$I$477,IF(P220="Moderado",$I$478,IF(P220="Mayor",$I$479,IF(P220="Catastrófico",$I$480)))))</f>
        <v>1</v>
      </c>
      <c r="R220" s="182" t="str">
        <f>N220&amp;P220</f>
        <v>Muy AltaCatastrófico</v>
      </c>
      <c r="S220" s="183" t="str">
        <f>IF(R220="Muy AltaLeve","Alto",IF(R220="AltaLeve","Moderado",IF(R220="MediaLeve","Moderado",IF(R220="BajaLeve","Bajo",IF(R220="Muy BajaLeve","Bajo",IF(R220="Muy AltaMenor","Alto",IF(R220="AltaMenor","Moderado",IF(R220="MediaMenor","Moderado",IF(R220="BajaMenor","Moderado",IF(R220="Muy BajaMenor","Bajo",IF(R220="Muy AltaModerado","Alto",IF(R220="AltaModerado","Alto",IF(R220="MediaModerado","Moderado",IF(R220="BajaModerado","Moderado",IF(R220="Muy BajaModerado","Moderado",IF(R220="Muy AltaMayor","Alto",IF(R220="AltaMayor","Alto",IF(R220="MediaMayor","Alto",IF(R220="BajaMayor","Alto",IF(R220="Muy BajaMayor","Alto",IF(R220="Muy AltaCatastrófico","Extremo",IF(R220="AltaCatastrófico","Extremo",IF(R220="MediaCatastrófico","Extremo",IF(R220="BajaCatastrófico","Extremo",IF(R220="Muy BajaCatastrófico","Extremo")))))))))))))))))))))))))</f>
        <v>Extremo</v>
      </c>
      <c r="T220" s="66" t="s">
        <v>298</v>
      </c>
      <c r="U220" s="93" t="s">
        <v>999</v>
      </c>
      <c r="V220" s="84" t="s">
        <v>35</v>
      </c>
      <c r="W220" s="83" t="s">
        <v>53</v>
      </c>
      <c r="X220" s="83" t="s">
        <v>54</v>
      </c>
      <c r="Y220" s="81" t="str">
        <f t="shared" si="107"/>
        <v>PreventivoManual</v>
      </c>
      <c r="Z220" s="86">
        <f t="shared" si="108"/>
        <v>0.4</v>
      </c>
      <c r="AA220" s="83" t="s">
        <v>55</v>
      </c>
      <c r="AB220" s="83" t="s">
        <v>56</v>
      </c>
      <c r="AC220" s="83" t="s">
        <v>57</v>
      </c>
      <c r="AD220" s="184" t="str">
        <f>J220</f>
        <v>POSIBILIDAD DE OMISION DE INFORMACIÓN RELEVANTE EN DECISIONES CLINICAS POR REGISTRO MANUAL O INCOMPLETO EN HISTORIAS CLINICAS</v>
      </c>
      <c r="AE220" s="83" t="s">
        <v>10</v>
      </c>
      <c r="AF220" s="86">
        <f>O220</f>
        <v>1</v>
      </c>
      <c r="AG220" s="83" t="s">
        <v>52</v>
      </c>
      <c r="AH220" s="86">
        <f t="shared" si="109"/>
        <v>0.4</v>
      </c>
      <c r="AI220" s="86">
        <f t="shared" si="110"/>
        <v>0.4</v>
      </c>
      <c r="AJ220" s="185">
        <f>AF221-AI221</f>
        <v>0.44999999999999996</v>
      </c>
      <c r="AK220" s="186">
        <f>Q220</f>
        <v>1</v>
      </c>
      <c r="AL220" s="187" t="str">
        <f>IF(AJ220&lt;=0.2,"Muy Baja",IF((AJ220&gt;0.2)*AND(AJ220&lt;=0.4),"Baja",IF((AJ220&gt;0.4)*AND(AJ220&lt;=0.6),"Media",IF((AJ220&gt;0.6)*AND(AJ220&lt;=0.8),"Alta",IF((AJ220&gt;0.8)*AND(AJ220&lt;=1),"Muy Alta",0)))))</f>
        <v>Media</v>
      </c>
      <c r="AM220" s="185">
        <f>AJ220</f>
        <v>0.44999999999999996</v>
      </c>
      <c r="AN220" s="187" t="str">
        <f>IF(AK220&lt;=0.2,"Leve",IF((AK220&gt;0.2)*AND(AK220&lt;=0.4),"Menor",IF((AK220&gt;0.4)*AND(AK220&lt;=0.6),"Moderado",IF((AK220&gt;0.6)*AND(AK220&lt;=0.8),"Mayor",IF((AK220&gt;0.8)*AND(AK220&lt;=1),"Catastrófico",0)))))</f>
        <v>Catastrófico</v>
      </c>
      <c r="AO220" s="219">
        <f>AK220</f>
        <v>1</v>
      </c>
      <c r="AP220" s="220" t="str">
        <f>AL220&amp;AN220</f>
        <v>MediaCatastrófico</v>
      </c>
      <c r="AQ220" s="217" t="str">
        <f>IF(AP220="Muy AltaLeve","Alto",IF(AP220="AltaLeve","Moderado",IF(AP220="MediaLeve","Moderado",IF(AP220="BajaLeve","Bajo",IF(AP220="Muy BajaLeve","Bajo",IF(AP220="Muy AltaMenor","Alto",IF(AP220="AltaMenor","Moderado",IF(AP220="MediaMenor","Moderado",IF(AP220="BajaMenor","Moderado",IF(AP220="Muy BajaMenor","Bajo",IF(AP220="Muy AltaModerado","Alto",IF(AP220="AltaModerado","Alto",IF(AP220="MediaModerado","Moderado",IF(AP220="BajaModerado","Moderado",IF(AP220="Muy BajaModerado","Moderado",IF(AP220="Muy AltaMayor","Alto",IF(AP220="AltaMayor","Alto",IF(AP220="MediaMayor","Alto",IF(AP220="BajaMayor","Alto",IF(AP220="Muy BajaMayor","Alto",IF(AP220="Muy AltaCatastrófico","Extremo",IF(AP220="AltaCatastrófico","Extremo",IF(AP220="MediaCatastrófico","Extremo",IF(AP220="BajaCatastrófico","Extremo",IF(AP220="Muy BajaCatastrófico","Extremo")))))))))))))))))))))))))</f>
        <v>Extremo</v>
      </c>
      <c r="AR220" s="163" t="s">
        <v>59</v>
      </c>
      <c r="AS220" s="91" t="s">
        <v>1033</v>
      </c>
      <c r="AT220" s="112" t="s">
        <v>1034</v>
      </c>
      <c r="AU220" s="96" t="s">
        <v>808</v>
      </c>
      <c r="AV220" s="112" t="s">
        <v>1035</v>
      </c>
      <c r="AW220" s="171"/>
      <c r="AX220" s="171">
        <v>46023</v>
      </c>
      <c r="AY220" s="171">
        <v>46387</v>
      </c>
      <c r="AZ220" s="163" t="s">
        <v>289</v>
      </c>
      <c r="BA220" s="132"/>
      <c r="BB220" s="176"/>
    </row>
    <row r="221" spans="1:54" s="2" customFormat="1" ht="57" x14ac:dyDescent="0.25">
      <c r="A221" s="223"/>
      <c r="B221" s="191"/>
      <c r="C221" s="197"/>
      <c r="D221" s="199"/>
      <c r="E221" s="200"/>
      <c r="F221" s="200"/>
      <c r="G221" s="200"/>
      <c r="H221" s="200"/>
      <c r="I221" s="201"/>
      <c r="J221" s="201"/>
      <c r="K221" s="200"/>
      <c r="L221" s="205"/>
      <c r="M221" s="206"/>
      <c r="N221" s="195"/>
      <c r="O221" s="182"/>
      <c r="P221" s="164"/>
      <c r="Q221" s="182"/>
      <c r="R221" s="182"/>
      <c r="S221" s="183"/>
      <c r="T221" s="66" t="s">
        <v>300</v>
      </c>
      <c r="U221" s="93" t="s">
        <v>1001</v>
      </c>
      <c r="V221" s="84" t="s">
        <v>36</v>
      </c>
      <c r="W221" s="83" t="s">
        <v>67</v>
      </c>
      <c r="X221" s="83" t="s">
        <v>54</v>
      </c>
      <c r="Y221" s="81" t="str">
        <f t="shared" si="107"/>
        <v>CorrectivoManual</v>
      </c>
      <c r="Z221" s="86">
        <f t="shared" si="108"/>
        <v>0.25</v>
      </c>
      <c r="AA221" s="83" t="s">
        <v>55</v>
      </c>
      <c r="AB221" s="83" t="s">
        <v>56</v>
      </c>
      <c r="AC221" s="83" t="s">
        <v>57</v>
      </c>
      <c r="AD221" s="184"/>
      <c r="AE221" s="83" t="s">
        <v>10</v>
      </c>
      <c r="AF221" s="86">
        <f>AF220-AI220</f>
        <v>0.6</v>
      </c>
      <c r="AG221" s="83" t="s">
        <v>60</v>
      </c>
      <c r="AH221" s="86">
        <f t="shared" si="109"/>
        <v>0.25</v>
      </c>
      <c r="AI221" s="86">
        <f t="shared" si="110"/>
        <v>0.15</v>
      </c>
      <c r="AJ221" s="185"/>
      <c r="AK221" s="186"/>
      <c r="AL221" s="187"/>
      <c r="AM221" s="185"/>
      <c r="AN221" s="187"/>
      <c r="AO221" s="219"/>
      <c r="AP221" s="220"/>
      <c r="AQ221" s="218"/>
      <c r="AR221" s="163"/>
      <c r="AS221" s="91" t="s">
        <v>1037</v>
      </c>
      <c r="AT221" s="112" t="s">
        <v>1038</v>
      </c>
      <c r="AU221" s="96" t="s">
        <v>808</v>
      </c>
      <c r="AV221" s="112" t="s">
        <v>1039</v>
      </c>
      <c r="AW221" s="171"/>
      <c r="AX221" s="171"/>
      <c r="AY221" s="171"/>
      <c r="AZ221" s="163"/>
      <c r="BA221" s="132"/>
      <c r="BB221" s="176"/>
    </row>
    <row r="222" spans="1:54" s="2" customFormat="1" ht="57" x14ac:dyDescent="0.25">
      <c r="A222" s="223">
        <f t="shared" ref="A222" si="121">A220+1</f>
        <v>108</v>
      </c>
      <c r="B222" s="191" t="s">
        <v>72</v>
      </c>
      <c r="C222" s="196" t="s">
        <v>147</v>
      </c>
      <c r="D222" s="198" t="s">
        <v>207</v>
      </c>
      <c r="E222" s="200" t="s">
        <v>83</v>
      </c>
      <c r="F222" s="200" t="s">
        <v>93</v>
      </c>
      <c r="G222" s="200" t="s">
        <v>317</v>
      </c>
      <c r="H222" s="200" t="s">
        <v>319</v>
      </c>
      <c r="I222" s="201" t="s">
        <v>945</v>
      </c>
      <c r="J222" s="201" t="s">
        <v>946</v>
      </c>
      <c r="K222" s="200" t="s">
        <v>323</v>
      </c>
      <c r="L222" s="204" t="s">
        <v>321</v>
      </c>
      <c r="M222" s="206" t="s">
        <v>176</v>
      </c>
      <c r="N222" s="195" t="str">
        <f>IF(M222="Máximo_2_Veces_por_Año",$I$468,IF(M222="3_a_24_veces_por_año",$I$469,IF(M222="24_a_500_veces_por_año",$I$470,IF(M222="500_a_5000_veces_por_año",$I$471,IF(M222="mas_de_5000_Veces_por_año",$I$472)))))</f>
        <v>Alta</v>
      </c>
      <c r="O222" s="182">
        <f>IF(N222="Muy Baja",$J$468,IF(N222="Baja",$J$469,IF(N222="Media",$J$470,IF(N222="Alta",$J$471,IF(N222="Muy Alta",$J$472)))))</f>
        <v>0.8</v>
      </c>
      <c r="P222" s="164" t="s">
        <v>131</v>
      </c>
      <c r="Q222" s="182">
        <f>IF(P222="Leve",$I$476,IF(P222="Menor",$I$477,IF(P222="Moderado",$I$478,IF(P222="Mayor",$I$479,IF(P222="Catastrófico",$I$480)))))</f>
        <v>1</v>
      </c>
      <c r="R222" s="182" t="str">
        <f>N222&amp;P222</f>
        <v>AltaCatastrófico</v>
      </c>
      <c r="S222" s="183" t="str">
        <f>IF(R222="Muy AltaLeve","Alto",IF(R222="AltaLeve","Moderado",IF(R222="MediaLeve","Moderado",IF(R222="BajaLeve","Bajo",IF(R222="Muy BajaLeve","Bajo",IF(R222="Muy AltaMenor","Alto",IF(R222="AltaMenor","Moderado",IF(R222="MediaMenor","Moderado",IF(R222="BajaMenor","Moderado",IF(R222="Muy BajaMenor","Bajo",IF(R222="Muy AltaModerado","Alto",IF(R222="AltaModerado","Alto",IF(R222="MediaModerado","Moderado",IF(R222="BajaModerado","Moderado",IF(R222="Muy BajaModerado","Moderado",IF(R222="Muy AltaMayor","Alto",IF(R222="AltaMayor","Alto",IF(R222="MediaMayor","Alto",IF(R222="BajaMayor","Alto",IF(R222="Muy BajaMayor","Alto",IF(R222="Muy AltaCatastrófico","Extremo",IF(R222="AltaCatastrófico","Extremo",IF(R222="MediaCatastrófico","Extremo",IF(R222="BajaCatastrófico","Extremo",IF(R222="Muy BajaCatastrófico","Extremo")))))))))))))))))))))))))</f>
        <v>Extremo</v>
      </c>
      <c r="T222" s="66" t="s">
        <v>298</v>
      </c>
      <c r="U222" s="93" t="s">
        <v>999</v>
      </c>
      <c r="V222" s="84" t="s">
        <v>35</v>
      </c>
      <c r="W222" s="83" t="s">
        <v>70</v>
      </c>
      <c r="X222" s="83" t="s">
        <v>54</v>
      </c>
      <c r="Y222" s="81" t="str">
        <f t="shared" si="107"/>
        <v>DetectivoManual</v>
      </c>
      <c r="Z222" s="86">
        <f t="shared" si="108"/>
        <v>0.3</v>
      </c>
      <c r="AA222" s="83" t="s">
        <v>55</v>
      </c>
      <c r="AB222" s="83" t="s">
        <v>56</v>
      </c>
      <c r="AC222" s="83" t="s">
        <v>57</v>
      </c>
      <c r="AD222" s="184" t="str">
        <f>J222</f>
        <v>POSIBILIDAD DE OMISION DE INFORMACIÓN RELEVANTE EN DECISIONES CLINICAS POR REGISTRO MANUAL O IMCOMPLETO EN HISTORIAS CLINICAS</v>
      </c>
      <c r="AE222" s="83" t="s">
        <v>10</v>
      </c>
      <c r="AF222" s="86">
        <f>O222</f>
        <v>0.8</v>
      </c>
      <c r="AG222" s="83" t="s">
        <v>52</v>
      </c>
      <c r="AH222" s="86">
        <f t="shared" si="109"/>
        <v>0.3</v>
      </c>
      <c r="AI222" s="86">
        <f t="shared" si="110"/>
        <v>0.24</v>
      </c>
      <c r="AJ222" s="185">
        <f>AF223-AI223</f>
        <v>0.42000000000000004</v>
      </c>
      <c r="AK222" s="186">
        <f>Q222</f>
        <v>1</v>
      </c>
      <c r="AL222" s="187" t="str">
        <f>IF(AJ222&lt;=0.2,"Muy Baja",IF((AJ222&gt;0.2)*AND(AJ222&lt;=0.4),"Baja",IF((AJ222&gt;0.4)*AND(AJ222&lt;=0.6),"Media",IF((AJ222&gt;0.6)*AND(AJ222&lt;=0.8),"Alta",IF((AJ222&gt;0.8)*AND(AJ222&lt;=1),"Muy Alta",0)))))</f>
        <v>Media</v>
      </c>
      <c r="AM222" s="185">
        <f>AJ222</f>
        <v>0.42000000000000004</v>
      </c>
      <c r="AN222" s="187" t="str">
        <f>IF(AK222&lt;=0.2,"Leve",IF((AK222&gt;0.2)*AND(AK222&lt;=0.4),"Menor",IF((AK222&gt;0.4)*AND(AK222&lt;=0.6),"Moderado",IF((AK222&gt;0.6)*AND(AK222&lt;=0.8),"Mayor",IF((AK222&gt;0.8)*AND(AK222&lt;=1),"Catastrófico",0)))))</f>
        <v>Catastrófico</v>
      </c>
      <c r="AO222" s="219">
        <f>AK222</f>
        <v>1</v>
      </c>
      <c r="AP222" s="220" t="str">
        <f>AL222&amp;AN222</f>
        <v>MediaCatastrófico</v>
      </c>
      <c r="AQ222" s="217" t="str">
        <f>IF(AP222="Muy AltaLeve","Alto",IF(AP222="AltaLeve","Moderado",IF(AP222="MediaLeve","Moderado",IF(AP222="BajaLeve","Bajo",IF(AP222="Muy BajaLeve","Bajo",IF(AP222="Muy AltaMenor","Alto",IF(AP222="AltaMenor","Moderado",IF(AP222="MediaMenor","Moderado",IF(AP222="BajaMenor","Moderado",IF(AP222="Muy BajaMenor","Bajo",IF(AP222="Muy AltaModerado","Alto",IF(AP222="AltaModerado","Alto",IF(AP222="MediaModerado","Moderado",IF(AP222="BajaModerado","Moderado",IF(AP222="Muy BajaModerado","Moderado",IF(AP222="Muy AltaMayor","Alto",IF(AP222="AltaMayor","Alto",IF(AP222="MediaMayor","Alto",IF(AP222="BajaMayor","Alto",IF(AP222="Muy BajaMayor","Alto",IF(AP222="Muy AltaCatastrófico","Extremo",IF(AP222="AltaCatastrófico","Extremo",IF(AP222="MediaCatastrófico","Extremo",IF(AP222="BajaCatastrófico","Extremo",IF(AP222="Muy BajaCatastrófico","Extremo")))))))))))))))))))))))))</f>
        <v>Extremo</v>
      </c>
      <c r="AR222" s="163" t="s">
        <v>59</v>
      </c>
      <c r="AS222" s="91" t="s">
        <v>1033</v>
      </c>
      <c r="AT222" s="112" t="s">
        <v>1034</v>
      </c>
      <c r="AU222" s="96" t="s">
        <v>808</v>
      </c>
      <c r="AV222" s="112" t="s">
        <v>1035</v>
      </c>
      <c r="AW222" s="171"/>
      <c r="AX222" s="171">
        <v>46023</v>
      </c>
      <c r="AY222" s="171">
        <v>46387</v>
      </c>
      <c r="AZ222" s="163" t="s">
        <v>289</v>
      </c>
      <c r="BA222" s="132"/>
      <c r="BB222" s="176"/>
    </row>
    <row r="223" spans="1:54" s="2" customFormat="1" ht="57" x14ac:dyDescent="0.25">
      <c r="A223" s="223"/>
      <c r="B223" s="191"/>
      <c r="C223" s="197"/>
      <c r="D223" s="199"/>
      <c r="E223" s="200"/>
      <c r="F223" s="200"/>
      <c r="G223" s="200"/>
      <c r="H223" s="200"/>
      <c r="I223" s="201"/>
      <c r="J223" s="201"/>
      <c r="K223" s="200"/>
      <c r="L223" s="205"/>
      <c r="M223" s="206"/>
      <c r="N223" s="195"/>
      <c r="O223" s="182"/>
      <c r="P223" s="164"/>
      <c r="Q223" s="182"/>
      <c r="R223" s="182"/>
      <c r="S223" s="183"/>
      <c r="T223" s="66" t="s">
        <v>300</v>
      </c>
      <c r="U223" s="93" t="s">
        <v>1001</v>
      </c>
      <c r="V223" s="84" t="s">
        <v>36</v>
      </c>
      <c r="W223" s="83" t="s">
        <v>67</v>
      </c>
      <c r="X223" s="83" t="s">
        <v>54</v>
      </c>
      <c r="Y223" s="81" t="str">
        <f t="shared" si="107"/>
        <v>CorrectivoManual</v>
      </c>
      <c r="Z223" s="86">
        <f t="shared" si="108"/>
        <v>0.25</v>
      </c>
      <c r="AA223" s="83" t="s">
        <v>55</v>
      </c>
      <c r="AB223" s="83" t="s">
        <v>56</v>
      </c>
      <c r="AC223" s="83" t="s">
        <v>57</v>
      </c>
      <c r="AD223" s="184"/>
      <c r="AE223" s="83" t="s">
        <v>10</v>
      </c>
      <c r="AF223" s="86">
        <f>AF222-AI222</f>
        <v>0.56000000000000005</v>
      </c>
      <c r="AG223" s="83" t="s">
        <v>60</v>
      </c>
      <c r="AH223" s="86">
        <f t="shared" si="109"/>
        <v>0.25</v>
      </c>
      <c r="AI223" s="86">
        <f t="shared" si="110"/>
        <v>0.14000000000000001</v>
      </c>
      <c r="AJ223" s="185"/>
      <c r="AK223" s="186"/>
      <c r="AL223" s="187"/>
      <c r="AM223" s="185"/>
      <c r="AN223" s="187"/>
      <c r="AO223" s="219"/>
      <c r="AP223" s="220"/>
      <c r="AQ223" s="218"/>
      <c r="AR223" s="163"/>
      <c r="AS223" s="91" t="s">
        <v>1037</v>
      </c>
      <c r="AT223" s="112" t="s">
        <v>1038</v>
      </c>
      <c r="AU223" s="96" t="s">
        <v>808</v>
      </c>
      <c r="AV223" s="112" t="s">
        <v>1039</v>
      </c>
      <c r="AW223" s="171"/>
      <c r="AX223" s="171"/>
      <c r="AY223" s="171"/>
      <c r="AZ223" s="163"/>
      <c r="BA223" s="132"/>
      <c r="BB223" s="176"/>
    </row>
    <row r="224" spans="1:54" s="2" customFormat="1" ht="57" x14ac:dyDescent="0.25">
      <c r="A224" s="223">
        <f t="shared" ref="A224" si="122">A222+1</f>
        <v>109</v>
      </c>
      <c r="B224" s="191" t="s">
        <v>72</v>
      </c>
      <c r="C224" s="196" t="s">
        <v>143</v>
      </c>
      <c r="D224" s="198" t="s">
        <v>191</v>
      </c>
      <c r="E224" s="200" t="s">
        <v>83</v>
      </c>
      <c r="F224" s="200" t="s">
        <v>93</v>
      </c>
      <c r="G224" s="200" t="s">
        <v>317</v>
      </c>
      <c r="H224" s="200" t="s">
        <v>319</v>
      </c>
      <c r="I224" s="201" t="s">
        <v>947</v>
      </c>
      <c r="J224" s="201" t="s">
        <v>948</v>
      </c>
      <c r="K224" s="200" t="s">
        <v>161</v>
      </c>
      <c r="L224" s="204" t="s">
        <v>321</v>
      </c>
      <c r="M224" s="206" t="s">
        <v>180</v>
      </c>
      <c r="N224" s="195" t="str">
        <f>IF(M224="Máximo_2_Veces_por_Año",$I$468,IF(M224="3_a_24_veces_por_año",$I$469,IF(M224="24_a_500_veces_por_año",$I$470,IF(M224="500_a_5000_veces_por_año",$I$471,IF(M224="mas_de_5000_Veces_por_año",$I$472)))))</f>
        <v>Muy Alta</v>
      </c>
      <c r="O224" s="182">
        <f>IF(N224="Muy Baja",$J$468,IF(N224="Baja",$J$469,IF(N224="Media",$J$470,IF(N224="Alta",$J$471,IF(N224="Muy Alta",$J$472)))))</f>
        <v>1</v>
      </c>
      <c r="P224" s="164" t="s">
        <v>51</v>
      </c>
      <c r="Q224" s="182">
        <f>IF(P224="Leve",$I$476,IF(P224="Menor",$I$477,IF(P224="Moderado",$I$478,IF(P224="Mayor",$I$479,IF(P224="Catastrófico",$I$480)))))</f>
        <v>0.6</v>
      </c>
      <c r="R224" s="182" t="str">
        <f>N224&amp;P224</f>
        <v>Muy AltaModerado</v>
      </c>
      <c r="S224" s="183" t="str">
        <f>IF(R224="Muy AltaLeve","Alto",IF(R224="AltaLeve","Moderado",IF(R224="MediaLeve","Moderado",IF(R224="BajaLeve","Bajo",IF(R224="Muy BajaLeve","Bajo",IF(R224="Muy AltaMenor","Alto",IF(R224="AltaMenor","Moderado",IF(R224="MediaMenor","Moderado",IF(R224="BajaMenor","Moderado",IF(R224="Muy BajaMenor","Bajo",IF(R224="Muy AltaModerado","Alto",IF(R224="AltaModerado","Alto",IF(R224="MediaModerado","Moderado",IF(R224="BajaModerado","Moderado",IF(R224="Muy BajaModerado","Moderado",IF(R224="Muy AltaMayor","Alto",IF(R224="AltaMayor","Alto",IF(R224="MediaMayor","Alto",IF(R224="BajaMayor","Alto",IF(R224="Muy BajaMayor","Alto",IF(R224="Muy AltaCatastrófico","Extremo",IF(R224="AltaCatastrófico","Extremo",IF(R224="MediaCatastrófico","Extremo",IF(R224="BajaCatastrófico","Extremo",IF(R224="Muy BajaCatastrófico","Extremo")))))))))))))))))))))))))</f>
        <v>Alto</v>
      </c>
      <c r="T224" s="66" t="s">
        <v>298</v>
      </c>
      <c r="U224" s="93" t="s">
        <v>999</v>
      </c>
      <c r="V224" s="84" t="s">
        <v>35</v>
      </c>
      <c r="W224" s="83" t="s">
        <v>70</v>
      </c>
      <c r="X224" s="83" t="s">
        <v>54</v>
      </c>
      <c r="Y224" s="81" t="str">
        <f t="shared" si="107"/>
        <v>DetectivoManual</v>
      </c>
      <c r="Z224" s="86">
        <f t="shared" si="108"/>
        <v>0.3</v>
      </c>
      <c r="AA224" s="83" t="s">
        <v>55</v>
      </c>
      <c r="AB224" s="83" t="s">
        <v>56</v>
      </c>
      <c r="AC224" s="83" t="s">
        <v>57</v>
      </c>
      <c r="AD224" s="184" t="str">
        <f>J224</f>
        <v xml:space="preserve">POSIBILIDAD DE ERRORES EN LA EJECUCIÓN DE PROCEDIMIENTOS CLINICOS Y ADMINISTRATIVOS POR VARIABILIDAD DE CRITERIOS EN EL PERSONAL </v>
      </c>
      <c r="AE224" s="83" t="s">
        <v>10</v>
      </c>
      <c r="AF224" s="86">
        <f>O224</f>
        <v>1</v>
      </c>
      <c r="AG224" s="83" t="s">
        <v>52</v>
      </c>
      <c r="AH224" s="86">
        <f t="shared" si="109"/>
        <v>0.3</v>
      </c>
      <c r="AI224" s="86">
        <f t="shared" si="110"/>
        <v>0.3</v>
      </c>
      <c r="AJ224" s="185">
        <f>AF225-AI225</f>
        <v>0.49</v>
      </c>
      <c r="AK224" s="186">
        <f>Q224</f>
        <v>0.6</v>
      </c>
      <c r="AL224" s="187" t="str">
        <f>IF(AJ224&lt;=0.2,"Muy Baja",IF((AJ224&gt;0.2)*AND(AJ224&lt;=0.4),"Baja",IF((AJ224&gt;0.4)*AND(AJ224&lt;=0.6),"Media",IF((AJ224&gt;0.6)*AND(AJ224&lt;=0.8),"Alta",IF((AJ224&gt;0.8)*AND(AJ224&lt;=1),"Muy Alta",0)))))</f>
        <v>Media</v>
      </c>
      <c r="AM224" s="185">
        <f>AJ224</f>
        <v>0.49</v>
      </c>
      <c r="AN224" s="187" t="str">
        <f>IF(AK224&lt;=0.2,"Leve",IF((AK224&gt;0.2)*AND(AK224&lt;=0.4),"Menor",IF((AK224&gt;0.4)*AND(AK224&lt;=0.6),"Moderado",IF((AK224&gt;0.6)*AND(AK224&lt;=0.8),"Mayor",IF((AK224&gt;0.8)*AND(AK224&lt;=1),"Catastrófico",0)))))</f>
        <v>Moderado</v>
      </c>
      <c r="AO224" s="219">
        <f>AK224</f>
        <v>0.6</v>
      </c>
      <c r="AP224" s="220" t="str">
        <f>AL224&amp;AN224</f>
        <v>MediaModerado</v>
      </c>
      <c r="AQ224" s="217" t="str">
        <f>IF(AP224="Muy AltaLeve","Alto",IF(AP224="AltaLeve","Moderado",IF(AP224="MediaLeve","Moderado",IF(AP224="BajaLeve","Bajo",IF(AP224="Muy BajaLeve","Bajo",IF(AP224="Muy AltaMenor","Alto",IF(AP224="AltaMenor","Moderado",IF(AP224="MediaMenor","Moderado",IF(AP224="BajaMenor","Moderado",IF(AP224="Muy BajaMenor","Bajo",IF(AP224="Muy AltaModerado","Alto",IF(AP224="AltaModerado","Alto",IF(AP224="MediaModerado","Moderado",IF(AP224="BajaModerado","Moderado",IF(AP224="Muy BajaModerado","Moderado",IF(AP224="Muy AltaMayor","Alto",IF(AP224="AltaMayor","Alto",IF(AP224="MediaMayor","Alto",IF(AP224="BajaMayor","Alto",IF(AP224="Muy BajaMayor","Alto",IF(AP224="Muy AltaCatastrófico","Extremo",IF(AP224="AltaCatastrófico","Extremo",IF(AP224="MediaCatastrófico","Extremo",IF(AP224="BajaCatastrófico","Extremo",IF(AP224="Muy BajaCatastrófico","Extremo")))))))))))))))))))))))))</f>
        <v>Moderado</v>
      </c>
      <c r="AR224" s="163" t="s">
        <v>59</v>
      </c>
      <c r="AS224" s="91" t="s">
        <v>1033</v>
      </c>
      <c r="AT224" s="112" t="s">
        <v>1034</v>
      </c>
      <c r="AU224" s="96" t="s">
        <v>808</v>
      </c>
      <c r="AV224" s="112" t="s">
        <v>1035</v>
      </c>
      <c r="AW224" s="171"/>
      <c r="AX224" s="171">
        <v>46023</v>
      </c>
      <c r="AY224" s="171">
        <v>46387</v>
      </c>
      <c r="AZ224" s="163" t="s">
        <v>289</v>
      </c>
      <c r="BA224" s="132"/>
      <c r="BB224" s="176"/>
    </row>
    <row r="225" spans="1:54" s="2" customFormat="1" ht="57" x14ac:dyDescent="0.25">
      <c r="A225" s="223"/>
      <c r="B225" s="191"/>
      <c r="C225" s="197"/>
      <c r="D225" s="199"/>
      <c r="E225" s="200"/>
      <c r="F225" s="200"/>
      <c r="G225" s="200"/>
      <c r="H225" s="200"/>
      <c r="I225" s="201"/>
      <c r="J225" s="201"/>
      <c r="K225" s="200"/>
      <c r="L225" s="205"/>
      <c r="M225" s="206"/>
      <c r="N225" s="195"/>
      <c r="O225" s="182"/>
      <c r="P225" s="164"/>
      <c r="Q225" s="182"/>
      <c r="R225" s="182"/>
      <c r="S225" s="183"/>
      <c r="T225" s="66" t="s">
        <v>300</v>
      </c>
      <c r="U225" s="93" t="s">
        <v>1001</v>
      </c>
      <c r="V225" s="84" t="s">
        <v>36</v>
      </c>
      <c r="W225" s="83" t="s">
        <v>70</v>
      </c>
      <c r="X225" s="83" t="s">
        <v>54</v>
      </c>
      <c r="Y225" s="81" t="str">
        <f t="shared" si="107"/>
        <v>DetectivoManual</v>
      </c>
      <c r="Z225" s="86">
        <f t="shared" si="108"/>
        <v>0.3</v>
      </c>
      <c r="AA225" s="83" t="s">
        <v>55</v>
      </c>
      <c r="AB225" s="83" t="s">
        <v>56</v>
      </c>
      <c r="AC225" s="83" t="s">
        <v>57</v>
      </c>
      <c r="AD225" s="184"/>
      <c r="AE225" s="83" t="s">
        <v>10</v>
      </c>
      <c r="AF225" s="86">
        <f>AF224-AI224</f>
        <v>0.7</v>
      </c>
      <c r="AG225" s="83" t="s">
        <v>60</v>
      </c>
      <c r="AH225" s="86">
        <f t="shared" si="109"/>
        <v>0.3</v>
      </c>
      <c r="AI225" s="86">
        <f t="shared" si="110"/>
        <v>0.21</v>
      </c>
      <c r="AJ225" s="185"/>
      <c r="AK225" s="186"/>
      <c r="AL225" s="187"/>
      <c r="AM225" s="185"/>
      <c r="AN225" s="187"/>
      <c r="AO225" s="219"/>
      <c r="AP225" s="220"/>
      <c r="AQ225" s="218"/>
      <c r="AR225" s="163"/>
      <c r="AS225" s="91" t="s">
        <v>1040</v>
      </c>
      <c r="AT225" s="112" t="s">
        <v>1041</v>
      </c>
      <c r="AU225" s="96" t="s">
        <v>808</v>
      </c>
      <c r="AV225" s="112" t="s">
        <v>1039</v>
      </c>
      <c r="AW225" s="171"/>
      <c r="AX225" s="171"/>
      <c r="AY225" s="171"/>
      <c r="AZ225" s="163"/>
      <c r="BA225" s="132"/>
      <c r="BB225" s="176"/>
    </row>
    <row r="226" spans="1:54" s="2" customFormat="1" ht="42.75" x14ac:dyDescent="0.25">
      <c r="A226" s="223">
        <f t="shared" ref="A226" si="123">A224+1</f>
        <v>110</v>
      </c>
      <c r="B226" s="191" t="s">
        <v>72</v>
      </c>
      <c r="C226" s="196" t="s">
        <v>143</v>
      </c>
      <c r="D226" s="198" t="s">
        <v>133</v>
      </c>
      <c r="E226" s="200" t="s">
        <v>83</v>
      </c>
      <c r="F226" s="200" t="s">
        <v>93</v>
      </c>
      <c r="G226" s="200" t="s">
        <v>317</v>
      </c>
      <c r="H226" s="200" t="s">
        <v>319</v>
      </c>
      <c r="I226" s="201" t="s">
        <v>947</v>
      </c>
      <c r="J226" s="201" t="s">
        <v>948</v>
      </c>
      <c r="K226" s="200" t="s">
        <v>161</v>
      </c>
      <c r="L226" s="204" t="s">
        <v>321</v>
      </c>
      <c r="M226" s="206" t="s">
        <v>180</v>
      </c>
      <c r="N226" s="195" t="str">
        <f>IF(M226="Máximo_2_Veces_por_Año",$I$468,IF(M226="3_a_24_veces_por_año",$I$469,IF(M226="24_a_500_veces_por_año",$I$470,IF(M226="500_a_5000_veces_por_año",$I$471,IF(M226="mas_de_5000_Veces_por_año",$I$472)))))</f>
        <v>Muy Alta</v>
      </c>
      <c r="O226" s="182">
        <f>IF(N226="Muy Baja",$J$468,IF(N226="Baja",$J$469,IF(N226="Media",$J$470,IF(N226="Alta",$J$471,IF(N226="Muy Alta",$J$472)))))</f>
        <v>1</v>
      </c>
      <c r="P226" s="164" t="s">
        <v>51</v>
      </c>
      <c r="Q226" s="182">
        <f>IF(P226="Leve",$I$476,IF(P226="Menor",$I$477,IF(P226="Moderado",$I$478,IF(P226="Mayor",$I$479,IF(P226="Catastrófico",$I$480)))))</f>
        <v>0.6</v>
      </c>
      <c r="R226" s="182" t="str">
        <f>N226&amp;P226</f>
        <v>Muy AltaModerado</v>
      </c>
      <c r="S226" s="183" t="str">
        <f>IF(R226="Muy AltaLeve","Alto",IF(R226="AltaLeve","Moderado",IF(R226="MediaLeve","Moderado",IF(R226="BajaLeve","Bajo",IF(R226="Muy BajaLeve","Bajo",IF(R226="Muy AltaMenor","Alto",IF(R226="AltaMenor","Moderado",IF(R226="MediaMenor","Moderado",IF(R226="BajaMenor","Moderado",IF(R226="Muy BajaMenor","Bajo",IF(R226="Muy AltaModerado","Alto",IF(R226="AltaModerado","Alto",IF(R226="MediaModerado","Moderado",IF(R226="BajaModerado","Moderado",IF(R226="Muy BajaModerado","Moderado",IF(R226="Muy AltaMayor","Alto",IF(R226="AltaMayor","Alto",IF(R226="MediaMayor","Alto",IF(R226="BajaMayor","Alto",IF(R226="Muy BajaMayor","Alto",IF(R226="Muy AltaCatastrófico","Extremo",IF(R226="AltaCatastrófico","Extremo",IF(R226="MediaCatastrófico","Extremo",IF(R226="BajaCatastrófico","Extremo",IF(R226="Muy BajaCatastrófico","Extremo")))))))))))))))))))))))))</f>
        <v>Alto</v>
      </c>
      <c r="T226" s="66" t="s">
        <v>298</v>
      </c>
      <c r="U226" s="93" t="s">
        <v>999</v>
      </c>
      <c r="V226" s="84" t="s">
        <v>35</v>
      </c>
      <c r="W226" s="83" t="s">
        <v>53</v>
      </c>
      <c r="X226" s="83" t="s">
        <v>54</v>
      </c>
      <c r="Y226" s="81" t="str">
        <f t="shared" si="107"/>
        <v>PreventivoManual</v>
      </c>
      <c r="Z226" s="86">
        <f t="shared" si="108"/>
        <v>0.4</v>
      </c>
      <c r="AA226" s="83" t="s">
        <v>55</v>
      </c>
      <c r="AB226" s="83" t="s">
        <v>56</v>
      </c>
      <c r="AC226" s="83" t="s">
        <v>57</v>
      </c>
      <c r="AD226" s="184" t="str">
        <f>J226</f>
        <v xml:space="preserve">POSIBILIDAD DE ERRORES EN LA EJECUCIÓN DE PROCEDIMIENTOS CLINICOS Y ADMINISTRATIVOS POR VARIABILIDAD DE CRITERIOS EN EL PERSONAL </v>
      </c>
      <c r="AE226" s="83" t="s">
        <v>10</v>
      </c>
      <c r="AF226" s="86">
        <f>O226</f>
        <v>1</v>
      </c>
      <c r="AG226" s="83" t="s">
        <v>52</v>
      </c>
      <c r="AH226" s="86">
        <f t="shared" si="109"/>
        <v>0.4</v>
      </c>
      <c r="AI226" s="86">
        <f t="shared" si="110"/>
        <v>0.4</v>
      </c>
      <c r="AJ226" s="185">
        <f>AF227-AI227</f>
        <v>0.42</v>
      </c>
      <c r="AK226" s="186">
        <f>Q226</f>
        <v>0.6</v>
      </c>
      <c r="AL226" s="187" t="str">
        <f>IF(AJ226&lt;=0.2,"Muy Baja",IF((AJ226&gt;0.2)*AND(AJ226&lt;=0.4),"Baja",IF((AJ226&gt;0.4)*AND(AJ226&lt;=0.6),"Media",IF((AJ226&gt;0.6)*AND(AJ226&lt;=0.8),"Alta",IF((AJ226&gt;0.8)*AND(AJ226&lt;=1),"Muy Alta",0)))))</f>
        <v>Media</v>
      </c>
      <c r="AM226" s="185">
        <f>AJ226</f>
        <v>0.42</v>
      </c>
      <c r="AN226" s="187" t="str">
        <f>IF(AK226&lt;=0.2,"Leve",IF((AK226&gt;0.2)*AND(AK226&lt;=0.4),"Menor",IF((AK226&gt;0.4)*AND(AK226&lt;=0.6),"Moderado",IF((AK226&gt;0.6)*AND(AK226&lt;=0.8),"Mayor",IF((AK226&gt;0.8)*AND(AK226&lt;=1),"Catastrófico",0)))))</f>
        <v>Moderado</v>
      </c>
      <c r="AO226" s="219">
        <f>AK226</f>
        <v>0.6</v>
      </c>
      <c r="AP226" s="220" t="str">
        <f>AL226&amp;AN226</f>
        <v>MediaModerado</v>
      </c>
      <c r="AQ226" s="217" t="str">
        <f>IF(AP226="Muy AltaLeve","Alto",IF(AP226="AltaLeve","Moderado",IF(AP226="MediaLeve","Moderado",IF(AP226="BajaLeve","Bajo",IF(AP226="Muy BajaLeve","Bajo",IF(AP226="Muy AltaMenor","Alto",IF(AP226="AltaMenor","Moderado",IF(AP226="MediaMenor","Moderado",IF(AP226="BajaMenor","Moderado",IF(AP226="Muy BajaMenor","Bajo",IF(AP226="Muy AltaModerado","Alto",IF(AP226="AltaModerado","Alto",IF(AP226="MediaModerado","Moderado",IF(AP226="BajaModerado","Moderado",IF(AP226="Muy BajaModerado","Moderado",IF(AP226="Muy AltaMayor","Alto",IF(AP226="AltaMayor","Alto",IF(AP226="MediaMayor","Alto",IF(AP226="BajaMayor","Alto",IF(AP226="Muy BajaMayor","Alto",IF(AP226="Muy AltaCatastrófico","Extremo",IF(AP226="AltaCatastrófico","Extremo",IF(AP226="MediaCatastrófico","Extremo",IF(AP226="BajaCatastrófico","Extremo",IF(AP226="Muy BajaCatastrófico","Extremo")))))))))))))))))))))))))</f>
        <v>Moderado</v>
      </c>
      <c r="AR226" s="163" t="s">
        <v>59</v>
      </c>
      <c r="AS226" s="91" t="s">
        <v>1033</v>
      </c>
      <c r="AT226" s="112" t="s">
        <v>1117</v>
      </c>
      <c r="AU226" s="96" t="s">
        <v>808</v>
      </c>
      <c r="AV226" s="112" t="s">
        <v>1035</v>
      </c>
      <c r="AW226" s="171"/>
      <c r="AX226" s="171">
        <v>46023</v>
      </c>
      <c r="AY226" s="171">
        <v>46387</v>
      </c>
      <c r="AZ226" s="163" t="s">
        <v>289</v>
      </c>
      <c r="BA226" s="132"/>
      <c r="BB226" s="176"/>
    </row>
    <row r="227" spans="1:54" s="2" customFormat="1" ht="85.5" x14ac:dyDescent="0.25">
      <c r="A227" s="223"/>
      <c r="B227" s="191"/>
      <c r="C227" s="197"/>
      <c r="D227" s="199"/>
      <c r="E227" s="200"/>
      <c r="F227" s="200"/>
      <c r="G227" s="200"/>
      <c r="H227" s="200"/>
      <c r="I227" s="201"/>
      <c r="J227" s="201"/>
      <c r="K227" s="200"/>
      <c r="L227" s="205"/>
      <c r="M227" s="206"/>
      <c r="N227" s="195"/>
      <c r="O227" s="182"/>
      <c r="P227" s="164"/>
      <c r="Q227" s="182"/>
      <c r="R227" s="182"/>
      <c r="S227" s="183"/>
      <c r="T227" s="66" t="s">
        <v>300</v>
      </c>
      <c r="U227" s="93" t="s">
        <v>1001</v>
      </c>
      <c r="V227" s="84" t="s">
        <v>36</v>
      </c>
      <c r="W227" s="83" t="s">
        <v>70</v>
      </c>
      <c r="X227" s="83" t="s">
        <v>54</v>
      </c>
      <c r="Y227" s="81" t="str">
        <f t="shared" si="107"/>
        <v>DetectivoManual</v>
      </c>
      <c r="Z227" s="86">
        <f t="shared" si="108"/>
        <v>0.3</v>
      </c>
      <c r="AA227" s="83" t="s">
        <v>55</v>
      </c>
      <c r="AB227" s="83" t="s">
        <v>56</v>
      </c>
      <c r="AC227" s="83" t="s">
        <v>57</v>
      </c>
      <c r="AD227" s="184"/>
      <c r="AE227" s="83" t="s">
        <v>10</v>
      </c>
      <c r="AF227" s="86">
        <f>AF226-AI226</f>
        <v>0.6</v>
      </c>
      <c r="AG227" s="83" t="s">
        <v>60</v>
      </c>
      <c r="AH227" s="86">
        <f t="shared" si="109"/>
        <v>0.3</v>
      </c>
      <c r="AI227" s="86">
        <f t="shared" si="110"/>
        <v>0.18</v>
      </c>
      <c r="AJ227" s="185"/>
      <c r="AK227" s="186"/>
      <c r="AL227" s="187"/>
      <c r="AM227" s="185"/>
      <c r="AN227" s="187"/>
      <c r="AO227" s="219"/>
      <c r="AP227" s="220"/>
      <c r="AQ227" s="218"/>
      <c r="AR227" s="163"/>
      <c r="AS227" s="91" t="s">
        <v>1040</v>
      </c>
      <c r="AT227" s="112" t="s">
        <v>1119</v>
      </c>
      <c r="AU227" s="96" t="s">
        <v>808</v>
      </c>
      <c r="AV227" s="112" t="s">
        <v>1214</v>
      </c>
      <c r="AW227" s="171"/>
      <c r="AX227" s="171"/>
      <c r="AY227" s="171"/>
      <c r="AZ227" s="163"/>
      <c r="BA227" s="132"/>
      <c r="BB227" s="176"/>
    </row>
    <row r="228" spans="1:54" s="2" customFormat="1" ht="57" x14ac:dyDescent="0.25">
      <c r="A228" s="223">
        <f t="shared" ref="A228" si="124">A226+1</f>
        <v>111</v>
      </c>
      <c r="B228" s="191" t="s">
        <v>72</v>
      </c>
      <c r="C228" s="196" t="s">
        <v>144</v>
      </c>
      <c r="D228" s="198" t="s">
        <v>73</v>
      </c>
      <c r="E228" s="200" t="s">
        <v>83</v>
      </c>
      <c r="F228" s="200" t="s">
        <v>93</v>
      </c>
      <c r="G228" s="200" t="s">
        <v>317</v>
      </c>
      <c r="H228" s="200" t="s">
        <v>319</v>
      </c>
      <c r="I228" s="201" t="s">
        <v>947</v>
      </c>
      <c r="J228" s="201" t="s">
        <v>948</v>
      </c>
      <c r="K228" s="200" t="s">
        <v>161</v>
      </c>
      <c r="L228" s="204" t="s">
        <v>321</v>
      </c>
      <c r="M228" s="206" t="s">
        <v>180</v>
      </c>
      <c r="N228" s="195" t="str">
        <f>IF(M228="Máximo_2_Veces_por_Año",$I$468,IF(M228="3_a_24_veces_por_año",$I$469,IF(M228="24_a_500_veces_por_año",$I$470,IF(M228="500_a_5000_veces_por_año",$I$471,IF(M228="mas_de_5000_Veces_por_año",$I$472)))))</f>
        <v>Muy Alta</v>
      </c>
      <c r="O228" s="182">
        <f>IF(N228="Muy Baja",$J$468,IF(N228="Baja",$J$469,IF(N228="Media",$J$470,IF(N228="Alta",$J$471,IF(N228="Muy Alta",$J$472)))))</f>
        <v>1</v>
      </c>
      <c r="P228" s="164" t="s">
        <v>51</v>
      </c>
      <c r="Q228" s="182">
        <f>IF(P228="Leve",$I$476,IF(P228="Menor",$I$477,IF(P228="Moderado",$I$478,IF(P228="Mayor",$I$479,IF(P228="Catastrófico",$I$480)))))</f>
        <v>0.6</v>
      </c>
      <c r="R228" s="182" t="str">
        <f>N228&amp;P228</f>
        <v>Muy AltaModerado</v>
      </c>
      <c r="S228" s="183" t="str">
        <f>IF(R228="Muy AltaLeve","Alto",IF(R228="AltaLeve","Moderado",IF(R228="MediaLeve","Moderado",IF(R228="BajaLeve","Bajo",IF(R228="Muy BajaLeve","Bajo",IF(R228="Muy AltaMenor","Alto",IF(R228="AltaMenor","Moderado",IF(R228="MediaMenor","Moderado",IF(R228="BajaMenor","Moderado",IF(R228="Muy BajaMenor","Bajo",IF(R228="Muy AltaModerado","Alto",IF(R228="AltaModerado","Alto",IF(R228="MediaModerado","Moderado",IF(R228="BajaModerado","Moderado",IF(R228="Muy BajaModerado","Moderado",IF(R228="Muy AltaMayor","Alto",IF(R228="AltaMayor","Alto",IF(R228="MediaMayor","Alto",IF(R228="BajaMayor","Alto",IF(R228="Muy BajaMayor","Alto",IF(R228="Muy AltaCatastrófico","Extremo",IF(R228="AltaCatastrófico","Extremo",IF(R228="MediaCatastrófico","Extremo",IF(R228="BajaCatastrófico","Extremo",IF(R228="Muy BajaCatastrófico","Extremo")))))))))))))))))))))))))</f>
        <v>Alto</v>
      </c>
      <c r="T228" s="66" t="s">
        <v>298</v>
      </c>
      <c r="U228" s="93" t="s">
        <v>999</v>
      </c>
      <c r="V228" s="84" t="s">
        <v>35</v>
      </c>
      <c r="W228" s="83" t="s">
        <v>53</v>
      </c>
      <c r="X228" s="83" t="s">
        <v>54</v>
      </c>
      <c r="Y228" s="81" t="str">
        <f t="shared" si="107"/>
        <v>PreventivoManual</v>
      </c>
      <c r="Z228" s="86">
        <f t="shared" si="108"/>
        <v>0.4</v>
      </c>
      <c r="AA228" s="83" t="s">
        <v>55</v>
      </c>
      <c r="AB228" s="83" t="s">
        <v>56</v>
      </c>
      <c r="AC228" s="83" t="s">
        <v>57</v>
      </c>
      <c r="AD228" s="184" t="str">
        <f>J228</f>
        <v xml:space="preserve">POSIBILIDAD DE ERRORES EN LA EJECUCIÓN DE PROCEDIMIENTOS CLINICOS Y ADMINISTRATIVOS POR VARIABILIDAD DE CRITERIOS EN EL PERSONAL </v>
      </c>
      <c r="AE228" s="83" t="s">
        <v>10</v>
      </c>
      <c r="AF228" s="86">
        <f>O228</f>
        <v>1</v>
      </c>
      <c r="AG228" s="83" t="s">
        <v>52</v>
      </c>
      <c r="AH228" s="86">
        <f t="shared" si="109"/>
        <v>0.4</v>
      </c>
      <c r="AI228" s="86">
        <f t="shared" si="110"/>
        <v>0.4</v>
      </c>
      <c r="AJ228" s="185">
        <f>AF229-AI229</f>
        <v>0.42</v>
      </c>
      <c r="AK228" s="186">
        <f>Q228</f>
        <v>0.6</v>
      </c>
      <c r="AL228" s="187" t="str">
        <f>IF(AJ228&lt;=0.2,"Muy Baja",IF((AJ228&gt;0.2)*AND(AJ228&lt;=0.4),"Baja",IF((AJ228&gt;0.4)*AND(AJ228&lt;=0.6),"Media",IF((AJ228&gt;0.6)*AND(AJ228&lt;=0.8),"Alta",IF((AJ228&gt;0.8)*AND(AJ228&lt;=1),"Muy Alta",0)))))</f>
        <v>Media</v>
      </c>
      <c r="AM228" s="185">
        <f>AJ228</f>
        <v>0.42</v>
      </c>
      <c r="AN228" s="187" t="str">
        <f>IF(AK228&lt;=0.2,"Leve",IF((AK228&gt;0.2)*AND(AK228&lt;=0.4),"Menor",IF((AK228&gt;0.4)*AND(AK228&lt;=0.6),"Moderado",IF((AK228&gt;0.6)*AND(AK228&lt;=0.8),"Mayor",IF((AK228&gt;0.8)*AND(AK228&lt;=1),"Catastrófico",0)))))</f>
        <v>Moderado</v>
      </c>
      <c r="AO228" s="219">
        <f>AK228</f>
        <v>0.6</v>
      </c>
      <c r="AP228" s="220" t="str">
        <f>AL228&amp;AN228</f>
        <v>MediaModerado</v>
      </c>
      <c r="AQ228" s="217" t="str">
        <f>IF(AP228="Muy AltaLeve","Alto",IF(AP228="AltaLeve","Moderado",IF(AP228="MediaLeve","Moderado",IF(AP228="BajaLeve","Bajo",IF(AP228="Muy BajaLeve","Bajo",IF(AP228="Muy AltaMenor","Alto",IF(AP228="AltaMenor","Moderado",IF(AP228="MediaMenor","Moderado",IF(AP228="BajaMenor","Moderado",IF(AP228="Muy BajaMenor","Bajo",IF(AP228="Muy AltaModerado","Alto",IF(AP228="AltaModerado","Alto",IF(AP228="MediaModerado","Moderado",IF(AP228="BajaModerado","Moderado",IF(AP228="Muy BajaModerado","Moderado",IF(AP228="Muy AltaMayor","Alto",IF(AP228="AltaMayor","Alto",IF(AP228="MediaMayor","Alto",IF(AP228="BajaMayor","Alto",IF(AP228="Muy BajaMayor","Alto",IF(AP228="Muy AltaCatastrófico","Extremo",IF(AP228="AltaCatastrófico","Extremo",IF(AP228="MediaCatastrófico","Extremo",IF(AP228="BajaCatastrófico","Extremo",IF(AP228="Muy BajaCatastrófico","Extremo")))))))))))))))))))))))))</f>
        <v>Moderado</v>
      </c>
      <c r="AR228" s="163" t="s">
        <v>59</v>
      </c>
      <c r="AS228" s="91" t="s">
        <v>1033</v>
      </c>
      <c r="AT228" s="112" t="s">
        <v>1034</v>
      </c>
      <c r="AU228" s="96" t="s">
        <v>808</v>
      </c>
      <c r="AV228" s="112" t="s">
        <v>1035</v>
      </c>
      <c r="AW228" s="171"/>
      <c r="AX228" s="171">
        <v>46023</v>
      </c>
      <c r="AY228" s="171">
        <v>46387</v>
      </c>
      <c r="AZ228" s="163" t="s">
        <v>289</v>
      </c>
      <c r="BA228" s="132"/>
      <c r="BB228" s="303"/>
    </row>
    <row r="229" spans="1:54" s="2" customFormat="1" ht="57" x14ac:dyDescent="0.25">
      <c r="A229" s="223"/>
      <c r="B229" s="191"/>
      <c r="C229" s="197"/>
      <c r="D229" s="199"/>
      <c r="E229" s="200"/>
      <c r="F229" s="200"/>
      <c r="G229" s="200"/>
      <c r="H229" s="200"/>
      <c r="I229" s="201"/>
      <c r="J229" s="201"/>
      <c r="K229" s="200"/>
      <c r="L229" s="205"/>
      <c r="M229" s="206"/>
      <c r="N229" s="195"/>
      <c r="O229" s="182"/>
      <c r="P229" s="164"/>
      <c r="Q229" s="182"/>
      <c r="R229" s="182"/>
      <c r="S229" s="183"/>
      <c r="T229" s="66" t="s">
        <v>300</v>
      </c>
      <c r="U229" s="93" t="s">
        <v>1001</v>
      </c>
      <c r="V229" s="84" t="s">
        <v>36</v>
      </c>
      <c r="W229" s="83" t="s">
        <v>70</v>
      </c>
      <c r="X229" s="83" t="s">
        <v>54</v>
      </c>
      <c r="Y229" s="81" t="str">
        <f t="shared" si="107"/>
        <v>DetectivoManual</v>
      </c>
      <c r="Z229" s="86">
        <f t="shared" si="108"/>
        <v>0.3</v>
      </c>
      <c r="AA229" s="83" t="s">
        <v>55</v>
      </c>
      <c r="AB229" s="83" t="s">
        <v>56</v>
      </c>
      <c r="AC229" s="83" t="s">
        <v>57</v>
      </c>
      <c r="AD229" s="184"/>
      <c r="AE229" s="83" t="s">
        <v>10</v>
      </c>
      <c r="AF229" s="86">
        <f>AF228-AI228</f>
        <v>0.6</v>
      </c>
      <c r="AG229" s="83" t="s">
        <v>60</v>
      </c>
      <c r="AH229" s="86">
        <f t="shared" si="109"/>
        <v>0.3</v>
      </c>
      <c r="AI229" s="86">
        <f t="shared" si="110"/>
        <v>0.18</v>
      </c>
      <c r="AJ229" s="185"/>
      <c r="AK229" s="186"/>
      <c r="AL229" s="187"/>
      <c r="AM229" s="185"/>
      <c r="AN229" s="187"/>
      <c r="AO229" s="219"/>
      <c r="AP229" s="220"/>
      <c r="AQ229" s="218"/>
      <c r="AR229" s="163"/>
      <c r="AS229" s="91" t="s">
        <v>1040</v>
      </c>
      <c r="AT229" s="112" t="s">
        <v>1041</v>
      </c>
      <c r="AU229" s="96" t="s">
        <v>808</v>
      </c>
      <c r="AV229" s="112" t="s">
        <v>1039</v>
      </c>
      <c r="AW229" s="171"/>
      <c r="AX229" s="171"/>
      <c r="AY229" s="171"/>
      <c r="AZ229" s="163"/>
      <c r="BA229" s="132"/>
      <c r="BB229" s="304"/>
    </row>
    <row r="230" spans="1:54" s="2" customFormat="1" ht="57" x14ac:dyDescent="0.25">
      <c r="A230" s="223">
        <f t="shared" ref="A230" si="125">A228+1</f>
        <v>112</v>
      </c>
      <c r="B230" s="191" t="s">
        <v>72</v>
      </c>
      <c r="C230" s="196" t="s">
        <v>144</v>
      </c>
      <c r="D230" s="198" t="s">
        <v>197</v>
      </c>
      <c r="E230" s="200" t="s">
        <v>83</v>
      </c>
      <c r="F230" s="200" t="s">
        <v>93</v>
      </c>
      <c r="G230" s="200" t="s">
        <v>317</v>
      </c>
      <c r="H230" s="200" t="s">
        <v>319</v>
      </c>
      <c r="I230" s="201" t="s">
        <v>947</v>
      </c>
      <c r="J230" s="201" t="s">
        <v>948</v>
      </c>
      <c r="K230" s="200" t="s">
        <v>161</v>
      </c>
      <c r="L230" s="204" t="s">
        <v>321</v>
      </c>
      <c r="M230" s="206" t="s">
        <v>171</v>
      </c>
      <c r="N230" s="195" t="str">
        <f>IF(M230="Máximo_2_Veces_por_Año",$I$468,IF(M230="3_a_24_veces_por_año",$I$469,IF(M230="24_a_500_veces_por_año",$I$470,IF(M230="500_a_5000_veces_por_año",$I$471,IF(M230="mas_de_5000_Veces_por_año",$I$472)))))</f>
        <v>Media</v>
      </c>
      <c r="O230" s="182">
        <f>IF(N230="Muy Baja",$J$468,IF(N230="Baja",$J$469,IF(N230="Media",$J$470,IF(N230="Alta",$J$471,IF(N230="Muy Alta",$J$472)))))</f>
        <v>0.6</v>
      </c>
      <c r="P230" s="164" t="s">
        <v>51</v>
      </c>
      <c r="Q230" s="182">
        <f>IF(P230="Leve",$I$476,IF(P230="Menor",$I$477,IF(P230="Moderado",$I$478,IF(P230="Mayor",$I$479,IF(P230="Catastrófico",$I$480)))))</f>
        <v>0.6</v>
      </c>
      <c r="R230" s="182" t="str">
        <f>N230&amp;P230</f>
        <v>MediaModerado</v>
      </c>
      <c r="S230" s="183" t="str">
        <f>IF(R230="Muy AltaLeve","Alto",IF(R230="AltaLeve","Moderado",IF(R230="MediaLeve","Moderado",IF(R230="BajaLeve","Bajo",IF(R230="Muy BajaLeve","Bajo",IF(R230="Muy AltaMenor","Alto",IF(R230="AltaMenor","Moderado",IF(R230="MediaMenor","Moderado",IF(R230="BajaMenor","Moderado",IF(R230="Muy BajaMenor","Bajo",IF(R230="Muy AltaModerado","Alto",IF(R230="AltaModerado","Alto",IF(R230="MediaModerado","Moderado",IF(R230="BajaModerado","Moderado",IF(R230="Muy BajaModerado","Moderado",IF(R230="Muy AltaMayor","Alto",IF(R230="AltaMayor","Alto",IF(R230="MediaMayor","Alto",IF(R230="BajaMayor","Alto",IF(R230="Muy BajaMayor","Alto",IF(R230="Muy AltaCatastrófico","Extremo",IF(R230="AltaCatastrófico","Extremo",IF(R230="MediaCatastrófico","Extremo",IF(R230="BajaCatastrófico","Extremo",IF(R230="Muy BajaCatastrófico","Extremo")))))))))))))))))))))))))</f>
        <v>Moderado</v>
      </c>
      <c r="T230" s="66" t="s">
        <v>298</v>
      </c>
      <c r="U230" s="93" t="s">
        <v>999</v>
      </c>
      <c r="V230" s="84" t="s">
        <v>35</v>
      </c>
      <c r="W230" s="83" t="s">
        <v>53</v>
      </c>
      <c r="X230" s="83" t="s">
        <v>54</v>
      </c>
      <c r="Y230" s="81" t="str">
        <f t="shared" si="107"/>
        <v>PreventivoManual</v>
      </c>
      <c r="Z230" s="86">
        <f t="shared" si="108"/>
        <v>0.4</v>
      </c>
      <c r="AA230" s="83" t="s">
        <v>55</v>
      </c>
      <c r="AB230" s="83" t="s">
        <v>56</v>
      </c>
      <c r="AC230" s="83" t="s">
        <v>57</v>
      </c>
      <c r="AD230" s="184" t="str">
        <f>J230</f>
        <v xml:space="preserve">POSIBILIDAD DE ERRORES EN LA EJECUCIÓN DE PROCEDIMIENTOS CLINICOS Y ADMINISTRATIVOS POR VARIABILIDAD DE CRITERIOS EN EL PERSONAL </v>
      </c>
      <c r="AE230" s="83" t="s">
        <v>10</v>
      </c>
      <c r="AF230" s="86">
        <f>O230</f>
        <v>0.6</v>
      </c>
      <c r="AG230" s="83" t="s">
        <v>52</v>
      </c>
      <c r="AH230" s="86">
        <f t="shared" si="109"/>
        <v>0.4</v>
      </c>
      <c r="AI230" s="86">
        <f t="shared" si="110"/>
        <v>0.24</v>
      </c>
      <c r="AJ230" s="185">
        <f>AF231-AI231</f>
        <v>0.252</v>
      </c>
      <c r="AK230" s="186">
        <f>Q230</f>
        <v>0.6</v>
      </c>
      <c r="AL230" s="187" t="str">
        <f>IF(AJ230&lt;=0.2,"Muy Baja",IF((AJ230&gt;0.2)*AND(AJ230&lt;=0.4),"Baja",IF((AJ230&gt;0.4)*AND(AJ230&lt;=0.6),"Media",IF((AJ230&gt;0.6)*AND(AJ230&lt;=0.8),"Alta",IF((AJ230&gt;0.8)*AND(AJ230&lt;=1),"Muy Alta",0)))))</f>
        <v>Baja</v>
      </c>
      <c r="AM230" s="185">
        <f>AJ230</f>
        <v>0.252</v>
      </c>
      <c r="AN230" s="187" t="str">
        <f>IF(AK230&lt;=0.2,"Leve",IF((AK230&gt;0.2)*AND(AK230&lt;=0.4),"Menor",IF((AK230&gt;0.4)*AND(AK230&lt;=0.6),"Moderado",IF((AK230&gt;0.6)*AND(AK230&lt;=0.8),"Mayor",IF((AK230&gt;0.8)*AND(AK230&lt;=1),"Catastrófico",0)))))</f>
        <v>Moderado</v>
      </c>
      <c r="AO230" s="219">
        <f>AK230</f>
        <v>0.6</v>
      </c>
      <c r="AP230" s="220" t="str">
        <f>AL230&amp;AN230</f>
        <v>BajaModerado</v>
      </c>
      <c r="AQ230" s="217" t="str">
        <f>IF(AP230="Muy AltaLeve","Alto",IF(AP230="AltaLeve","Moderado",IF(AP230="MediaLeve","Moderado",IF(AP230="BajaLeve","Bajo",IF(AP230="Muy BajaLeve","Bajo",IF(AP230="Muy AltaMenor","Alto",IF(AP230="AltaMenor","Moderado",IF(AP230="MediaMenor","Moderado",IF(AP230="BajaMenor","Moderado",IF(AP230="Muy BajaMenor","Bajo",IF(AP230="Muy AltaModerado","Alto",IF(AP230="AltaModerado","Alto",IF(AP230="MediaModerado","Moderado",IF(AP230="BajaModerado","Moderado",IF(AP230="Muy BajaModerado","Moderado",IF(AP230="Muy AltaMayor","Alto",IF(AP230="AltaMayor","Alto",IF(AP230="MediaMayor","Alto",IF(AP230="BajaMayor","Alto",IF(AP230="Muy BajaMayor","Alto",IF(AP230="Muy AltaCatastrófico","Extremo",IF(AP230="AltaCatastrófico","Extremo",IF(AP230="MediaCatastrófico","Extremo",IF(AP230="BajaCatastrófico","Extremo",IF(AP230="Muy BajaCatastrófico","Extremo")))))))))))))))))))))))))</f>
        <v>Moderado</v>
      </c>
      <c r="AR230" s="163" t="s">
        <v>59</v>
      </c>
      <c r="AS230" s="91" t="s">
        <v>1033</v>
      </c>
      <c r="AT230" s="112" t="s">
        <v>1034</v>
      </c>
      <c r="AU230" s="96" t="s">
        <v>808</v>
      </c>
      <c r="AV230" s="112" t="s">
        <v>1035</v>
      </c>
      <c r="AW230" s="171"/>
      <c r="AX230" s="171">
        <v>46023</v>
      </c>
      <c r="AY230" s="171">
        <v>46387</v>
      </c>
      <c r="AZ230" s="163" t="s">
        <v>289</v>
      </c>
      <c r="BA230" s="132"/>
      <c r="BB230" s="176"/>
    </row>
    <row r="231" spans="1:54" s="2" customFormat="1" ht="57" x14ac:dyDescent="0.25">
      <c r="A231" s="223"/>
      <c r="B231" s="191"/>
      <c r="C231" s="197"/>
      <c r="D231" s="199"/>
      <c r="E231" s="200"/>
      <c r="F231" s="200"/>
      <c r="G231" s="200"/>
      <c r="H231" s="200"/>
      <c r="I231" s="201"/>
      <c r="J231" s="201"/>
      <c r="K231" s="200"/>
      <c r="L231" s="205"/>
      <c r="M231" s="206"/>
      <c r="N231" s="195"/>
      <c r="O231" s="182"/>
      <c r="P231" s="164"/>
      <c r="Q231" s="182"/>
      <c r="R231" s="182"/>
      <c r="S231" s="183"/>
      <c r="T231" s="66" t="s">
        <v>300</v>
      </c>
      <c r="U231" s="93" t="s">
        <v>1001</v>
      </c>
      <c r="V231" s="84" t="s">
        <v>36</v>
      </c>
      <c r="W231" s="83" t="s">
        <v>70</v>
      </c>
      <c r="X231" s="83" t="s">
        <v>54</v>
      </c>
      <c r="Y231" s="81" t="str">
        <f t="shared" si="107"/>
        <v>DetectivoManual</v>
      </c>
      <c r="Z231" s="86">
        <f t="shared" si="108"/>
        <v>0.3</v>
      </c>
      <c r="AA231" s="83" t="s">
        <v>55</v>
      </c>
      <c r="AB231" s="83" t="s">
        <v>56</v>
      </c>
      <c r="AC231" s="83" t="s">
        <v>57</v>
      </c>
      <c r="AD231" s="184"/>
      <c r="AE231" s="83" t="s">
        <v>10</v>
      </c>
      <c r="AF231" s="86">
        <f>AF230-AI230</f>
        <v>0.36</v>
      </c>
      <c r="AG231" s="83" t="s">
        <v>60</v>
      </c>
      <c r="AH231" s="86">
        <f t="shared" si="109"/>
        <v>0.3</v>
      </c>
      <c r="AI231" s="86">
        <f t="shared" si="110"/>
        <v>0.108</v>
      </c>
      <c r="AJ231" s="185"/>
      <c r="AK231" s="186"/>
      <c r="AL231" s="187"/>
      <c r="AM231" s="185"/>
      <c r="AN231" s="187"/>
      <c r="AO231" s="219"/>
      <c r="AP231" s="220"/>
      <c r="AQ231" s="218"/>
      <c r="AR231" s="163"/>
      <c r="AS231" s="91" t="s">
        <v>1040</v>
      </c>
      <c r="AT231" s="112" t="s">
        <v>1041</v>
      </c>
      <c r="AU231" s="96" t="s">
        <v>808</v>
      </c>
      <c r="AV231" s="112" t="s">
        <v>1039</v>
      </c>
      <c r="AW231" s="171"/>
      <c r="AX231" s="171"/>
      <c r="AY231" s="171"/>
      <c r="AZ231" s="163"/>
      <c r="BA231" s="132"/>
      <c r="BB231" s="176"/>
    </row>
    <row r="232" spans="1:54" s="2" customFormat="1" ht="57" x14ac:dyDescent="0.25">
      <c r="A232" s="223">
        <f t="shared" ref="A232" si="126">A230+1</f>
        <v>113</v>
      </c>
      <c r="B232" s="191" t="s">
        <v>72</v>
      </c>
      <c r="C232" s="196" t="s">
        <v>146</v>
      </c>
      <c r="D232" s="198" t="s">
        <v>146</v>
      </c>
      <c r="E232" s="200" t="s">
        <v>83</v>
      </c>
      <c r="F232" s="200" t="s">
        <v>93</v>
      </c>
      <c r="G232" s="200" t="s">
        <v>317</v>
      </c>
      <c r="H232" s="200" t="s">
        <v>319</v>
      </c>
      <c r="I232" s="201" t="s">
        <v>947</v>
      </c>
      <c r="J232" s="201" t="s">
        <v>948</v>
      </c>
      <c r="K232" s="200" t="s">
        <v>161</v>
      </c>
      <c r="L232" s="204" t="s">
        <v>321</v>
      </c>
      <c r="M232" s="206" t="s">
        <v>180</v>
      </c>
      <c r="N232" s="195" t="str">
        <f>IF(M232="Máximo_2_Veces_por_Año",$I$468,IF(M232="3_a_24_veces_por_año",$I$469,IF(M232="24_a_500_veces_por_año",$I$470,IF(M232="500_a_5000_veces_por_año",$I$471,IF(M232="mas_de_5000_Veces_por_año",$I$472)))))</f>
        <v>Muy Alta</v>
      </c>
      <c r="O232" s="182">
        <f>IF(N232="Muy Baja",$J$468,IF(N232="Baja",$J$469,IF(N232="Media",$J$470,IF(N232="Alta",$J$471,IF(N232="Muy Alta",$J$472)))))</f>
        <v>1</v>
      </c>
      <c r="P232" s="164" t="s">
        <v>51</v>
      </c>
      <c r="Q232" s="182">
        <f>IF(P232="Leve",$I$476,IF(P232="Menor",$I$477,IF(P232="Moderado",$I$478,IF(P232="Mayor",$I$479,IF(P232="Catastrófico",$I$480)))))</f>
        <v>0.6</v>
      </c>
      <c r="R232" s="182" t="str">
        <f>N232&amp;P232</f>
        <v>Muy AltaModerado</v>
      </c>
      <c r="S232" s="183" t="str">
        <f>IF(R232="Muy AltaLeve","Alto",IF(R232="AltaLeve","Moderado",IF(R232="MediaLeve","Moderado",IF(R232="BajaLeve","Bajo",IF(R232="Muy BajaLeve","Bajo",IF(R232="Muy AltaMenor","Alto",IF(R232="AltaMenor","Moderado",IF(R232="MediaMenor","Moderado",IF(R232="BajaMenor","Moderado",IF(R232="Muy BajaMenor","Bajo",IF(R232="Muy AltaModerado","Alto",IF(R232="AltaModerado","Alto",IF(R232="MediaModerado","Moderado",IF(R232="BajaModerado","Moderado",IF(R232="Muy BajaModerado","Moderado",IF(R232="Muy AltaMayor","Alto",IF(R232="AltaMayor","Alto",IF(R232="MediaMayor","Alto",IF(R232="BajaMayor","Alto",IF(R232="Muy BajaMayor","Alto",IF(R232="Muy AltaCatastrófico","Extremo",IF(R232="AltaCatastrófico","Extremo",IF(R232="MediaCatastrófico","Extremo",IF(R232="BajaCatastrófico","Extremo",IF(R232="Muy BajaCatastrófico","Extremo")))))))))))))))))))))))))</f>
        <v>Alto</v>
      </c>
      <c r="T232" s="66" t="s">
        <v>298</v>
      </c>
      <c r="U232" s="93" t="s">
        <v>999</v>
      </c>
      <c r="V232" s="84" t="s">
        <v>35</v>
      </c>
      <c r="W232" s="83" t="s">
        <v>53</v>
      </c>
      <c r="X232" s="83" t="s">
        <v>54</v>
      </c>
      <c r="Y232" s="81" t="str">
        <f t="shared" si="107"/>
        <v>PreventivoManual</v>
      </c>
      <c r="Z232" s="86">
        <f t="shared" si="108"/>
        <v>0.4</v>
      </c>
      <c r="AA232" s="83" t="s">
        <v>55</v>
      </c>
      <c r="AB232" s="83" t="s">
        <v>56</v>
      </c>
      <c r="AC232" s="83" t="s">
        <v>57</v>
      </c>
      <c r="AD232" s="184" t="str">
        <f>J232</f>
        <v xml:space="preserve">POSIBILIDAD DE ERRORES EN LA EJECUCIÓN DE PROCEDIMIENTOS CLINICOS Y ADMINISTRATIVOS POR VARIABILIDAD DE CRITERIOS EN EL PERSONAL </v>
      </c>
      <c r="AE232" s="83" t="s">
        <v>10</v>
      </c>
      <c r="AF232" s="86">
        <f>O232</f>
        <v>1</v>
      </c>
      <c r="AG232" s="83" t="s">
        <v>52</v>
      </c>
      <c r="AH232" s="86">
        <f t="shared" si="109"/>
        <v>0.4</v>
      </c>
      <c r="AI232" s="86">
        <f t="shared" si="110"/>
        <v>0.4</v>
      </c>
      <c r="AJ232" s="185">
        <f>AF233-AI233</f>
        <v>0.42</v>
      </c>
      <c r="AK232" s="186">
        <f>Q232</f>
        <v>0.6</v>
      </c>
      <c r="AL232" s="187" t="str">
        <f>IF(AJ232&lt;=0.2,"Muy Baja",IF((AJ232&gt;0.2)*AND(AJ232&lt;=0.4),"Baja",IF((AJ232&gt;0.4)*AND(AJ232&lt;=0.6),"Media",IF((AJ232&gt;0.6)*AND(AJ232&lt;=0.8),"Alta",IF((AJ232&gt;0.8)*AND(AJ232&lt;=1),"Muy Alta",0)))))</f>
        <v>Media</v>
      </c>
      <c r="AM232" s="185">
        <f>AJ232</f>
        <v>0.42</v>
      </c>
      <c r="AN232" s="187" t="str">
        <f>IF(AK232&lt;=0.2,"Leve",IF((AK232&gt;0.2)*AND(AK232&lt;=0.4),"Menor",IF((AK232&gt;0.4)*AND(AK232&lt;=0.6),"Moderado",IF((AK232&gt;0.6)*AND(AK232&lt;=0.8),"Mayor",IF((AK232&gt;0.8)*AND(AK232&lt;=1),"Catastrófico",0)))))</f>
        <v>Moderado</v>
      </c>
      <c r="AO232" s="219">
        <f>AK232</f>
        <v>0.6</v>
      </c>
      <c r="AP232" s="220" t="str">
        <f>AL232&amp;AN232</f>
        <v>MediaModerado</v>
      </c>
      <c r="AQ232" s="217" t="str">
        <f>IF(AP232="Muy AltaLeve","Alto",IF(AP232="AltaLeve","Moderado",IF(AP232="MediaLeve","Moderado",IF(AP232="BajaLeve","Bajo",IF(AP232="Muy BajaLeve","Bajo",IF(AP232="Muy AltaMenor","Alto",IF(AP232="AltaMenor","Moderado",IF(AP232="MediaMenor","Moderado",IF(AP232="BajaMenor","Moderado",IF(AP232="Muy BajaMenor","Bajo",IF(AP232="Muy AltaModerado","Alto",IF(AP232="AltaModerado","Alto",IF(AP232="MediaModerado","Moderado",IF(AP232="BajaModerado","Moderado",IF(AP232="Muy BajaModerado","Moderado",IF(AP232="Muy AltaMayor","Alto",IF(AP232="AltaMayor","Alto",IF(AP232="MediaMayor","Alto",IF(AP232="BajaMayor","Alto",IF(AP232="Muy BajaMayor","Alto",IF(AP232="Muy AltaCatastrófico","Extremo",IF(AP232="AltaCatastrófico","Extremo",IF(AP232="MediaCatastrófico","Extremo",IF(AP232="BajaCatastrófico","Extremo",IF(AP232="Muy BajaCatastrófico","Extremo")))))))))))))))))))))))))</f>
        <v>Moderado</v>
      </c>
      <c r="AR232" s="163" t="s">
        <v>59</v>
      </c>
      <c r="AS232" s="91" t="s">
        <v>1033</v>
      </c>
      <c r="AT232" s="112" t="s">
        <v>1034</v>
      </c>
      <c r="AU232" s="96" t="s">
        <v>808</v>
      </c>
      <c r="AV232" s="112" t="s">
        <v>1035</v>
      </c>
      <c r="AW232" s="171"/>
      <c r="AX232" s="171">
        <v>46023</v>
      </c>
      <c r="AY232" s="171">
        <v>46387</v>
      </c>
      <c r="AZ232" s="163" t="s">
        <v>289</v>
      </c>
      <c r="BA232" s="132"/>
      <c r="BB232" s="176"/>
    </row>
    <row r="233" spans="1:54" s="2" customFormat="1" ht="57" x14ac:dyDescent="0.25">
      <c r="A233" s="223"/>
      <c r="B233" s="191"/>
      <c r="C233" s="197"/>
      <c r="D233" s="199"/>
      <c r="E233" s="200"/>
      <c r="F233" s="200"/>
      <c r="G233" s="200"/>
      <c r="H233" s="200"/>
      <c r="I233" s="201"/>
      <c r="J233" s="201"/>
      <c r="K233" s="200"/>
      <c r="L233" s="205"/>
      <c r="M233" s="206"/>
      <c r="N233" s="195"/>
      <c r="O233" s="182"/>
      <c r="P233" s="164"/>
      <c r="Q233" s="182"/>
      <c r="R233" s="182"/>
      <c r="S233" s="183"/>
      <c r="T233" s="66" t="s">
        <v>300</v>
      </c>
      <c r="U233" s="93" t="s">
        <v>1001</v>
      </c>
      <c r="V233" s="84" t="s">
        <v>36</v>
      </c>
      <c r="W233" s="83" t="s">
        <v>70</v>
      </c>
      <c r="X233" s="83" t="s">
        <v>54</v>
      </c>
      <c r="Y233" s="81" t="str">
        <f t="shared" si="107"/>
        <v>DetectivoManual</v>
      </c>
      <c r="Z233" s="86">
        <f t="shared" si="108"/>
        <v>0.3</v>
      </c>
      <c r="AA233" s="83" t="s">
        <v>55</v>
      </c>
      <c r="AB233" s="83" t="s">
        <v>56</v>
      </c>
      <c r="AC233" s="83" t="s">
        <v>57</v>
      </c>
      <c r="AD233" s="184"/>
      <c r="AE233" s="83" t="s">
        <v>10</v>
      </c>
      <c r="AF233" s="86">
        <f>AF232-AI232</f>
        <v>0.6</v>
      </c>
      <c r="AG233" s="83" t="s">
        <v>60</v>
      </c>
      <c r="AH233" s="86">
        <f t="shared" si="109"/>
        <v>0.3</v>
      </c>
      <c r="AI233" s="86">
        <f t="shared" si="110"/>
        <v>0.18</v>
      </c>
      <c r="AJ233" s="185"/>
      <c r="AK233" s="186"/>
      <c r="AL233" s="187"/>
      <c r="AM233" s="185"/>
      <c r="AN233" s="187"/>
      <c r="AO233" s="219"/>
      <c r="AP233" s="220"/>
      <c r="AQ233" s="218"/>
      <c r="AR233" s="163"/>
      <c r="AS233" s="91" t="s">
        <v>1040</v>
      </c>
      <c r="AT233" s="112" t="s">
        <v>1041</v>
      </c>
      <c r="AU233" s="96" t="s">
        <v>808</v>
      </c>
      <c r="AV233" s="112" t="s">
        <v>1039</v>
      </c>
      <c r="AW233" s="171"/>
      <c r="AX233" s="171"/>
      <c r="AY233" s="171"/>
      <c r="AZ233" s="163"/>
      <c r="BA233" s="132"/>
      <c r="BB233" s="176"/>
    </row>
    <row r="234" spans="1:54" s="2" customFormat="1" ht="57" x14ac:dyDescent="0.25">
      <c r="A234" s="223">
        <f t="shared" ref="A234" si="127">A232+1</f>
        <v>114</v>
      </c>
      <c r="B234" s="191" t="s">
        <v>72</v>
      </c>
      <c r="C234" s="196" t="s">
        <v>147</v>
      </c>
      <c r="D234" s="198" t="s">
        <v>206</v>
      </c>
      <c r="E234" s="200" t="s">
        <v>83</v>
      </c>
      <c r="F234" s="200" t="s">
        <v>93</v>
      </c>
      <c r="G234" s="200" t="s">
        <v>317</v>
      </c>
      <c r="H234" s="200" t="s">
        <v>319</v>
      </c>
      <c r="I234" s="201" t="s">
        <v>947</v>
      </c>
      <c r="J234" s="201" t="s">
        <v>948</v>
      </c>
      <c r="K234" s="200" t="s">
        <v>161</v>
      </c>
      <c r="L234" s="204" t="s">
        <v>321</v>
      </c>
      <c r="M234" s="206" t="s">
        <v>180</v>
      </c>
      <c r="N234" s="195" t="str">
        <f>IF(M234="Máximo_2_Veces_por_Año",$I$468,IF(M234="3_a_24_veces_por_año",$I$469,IF(M234="24_a_500_veces_por_año",$I$470,IF(M234="500_a_5000_veces_por_año",$I$471,IF(M234="mas_de_5000_Veces_por_año",$I$472)))))</f>
        <v>Muy Alta</v>
      </c>
      <c r="O234" s="182">
        <f>IF(N234="Muy Baja",$J$468,IF(N234="Baja",$J$469,IF(N234="Media",$J$470,IF(N234="Alta",$J$471,IF(N234="Muy Alta",$J$472)))))</f>
        <v>1</v>
      </c>
      <c r="P234" s="164" t="s">
        <v>51</v>
      </c>
      <c r="Q234" s="182">
        <f>IF(P234="Leve",$I$476,IF(P234="Menor",$I$477,IF(P234="Moderado",$I$478,IF(P234="Mayor",$I$479,IF(P234="Catastrófico",$I$480)))))</f>
        <v>0.6</v>
      </c>
      <c r="R234" s="182" t="str">
        <f>N234&amp;P234</f>
        <v>Muy AltaModerado</v>
      </c>
      <c r="S234" s="183" t="str">
        <f>IF(R234="Muy AltaLeve","Alto",IF(R234="AltaLeve","Moderado",IF(R234="MediaLeve","Moderado",IF(R234="BajaLeve","Bajo",IF(R234="Muy BajaLeve","Bajo",IF(R234="Muy AltaMenor","Alto",IF(R234="AltaMenor","Moderado",IF(R234="MediaMenor","Moderado",IF(R234="BajaMenor","Moderado",IF(R234="Muy BajaMenor","Bajo",IF(R234="Muy AltaModerado","Alto",IF(R234="AltaModerado","Alto",IF(R234="MediaModerado","Moderado",IF(R234="BajaModerado","Moderado",IF(R234="Muy BajaModerado","Moderado",IF(R234="Muy AltaMayor","Alto",IF(R234="AltaMayor","Alto",IF(R234="MediaMayor","Alto",IF(R234="BajaMayor","Alto",IF(R234="Muy BajaMayor","Alto",IF(R234="Muy AltaCatastrófico","Extremo",IF(R234="AltaCatastrófico","Extremo",IF(R234="MediaCatastrófico","Extremo",IF(R234="BajaCatastrófico","Extremo",IF(R234="Muy BajaCatastrófico","Extremo")))))))))))))))))))))))))</f>
        <v>Alto</v>
      </c>
      <c r="T234" s="66" t="s">
        <v>298</v>
      </c>
      <c r="U234" s="93" t="s">
        <v>999</v>
      </c>
      <c r="V234" s="84" t="s">
        <v>35</v>
      </c>
      <c r="W234" s="83" t="s">
        <v>53</v>
      </c>
      <c r="X234" s="83" t="s">
        <v>54</v>
      </c>
      <c r="Y234" s="81" t="str">
        <f t="shared" si="107"/>
        <v>PreventivoManual</v>
      </c>
      <c r="Z234" s="86">
        <f t="shared" si="108"/>
        <v>0.4</v>
      </c>
      <c r="AA234" s="83" t="s">
        <v>55</v>
      </c>
      <c r="AB234" s="83" t="s">
        <v>56</v>
      </c>
      <c r="AC234" s="83" t="s">
        <v>57</v>
      </c>
      <c r="AD234" s="184" t="str">
        <f>J234</f>
        <v xml:space="preserve">POSIBILIDAD DE ERRORES EN LA EJECUCIÓN DE PROCEDIMIENTOS CLINICOS Y ADMINISTRATIVOS POR VARIABILIDAD DE CRITERIOS EN EL PERSONAL </v>
      </c>
      <c r="AE234" s="83" t="s">
        <v>10</v>
      </c>
      <c r="AF234" s="86">
        <f>O234</f>
        <v>1</v>
      </c>
      <c r="AG234" s="83" t="s">
        <v>52</v>
      </c>
      <c r="AH234" s="86">
        <f t="shared" si="109"/>
        <v>0.4</v>
      </c>
      <c r="AI234" s="86">
        <f t="shared" si="110"/>
        <v>0.4</v>
      </c>
      <c r="AJ234" s="185">
        <f>AF235-AI235</f>
        <v>0.42</v>
      </c>
      <c r="AK234" s="186">
        <f>Q234</f>
        <v>0.6</v>
      </c>
      <c r="AL234" s="187" t="str">
        <f>IF(AJ234&lt;=0.2,"Muy Baja",IF((AJ234&gt;0.2)*AND(AJ234&lt;=0.4),"Baja",IF((AJ234&gt;0.4)*AND(AJ234&lt;=0.6),"Media",IF((AJ234&gt;0.6)*AND(AJ234&lt;=0.8),"Alta",IF((AJ234&gt;0.8)*AND(AJ234&lt;=1),"Muy Alta",0)))))</f>
        <v>Media</v>
      </c>
      <c r="AM234" s="185">
        <f>AJ234</f>
        <v>0.42</v>
      </c>
      <c r="AN234" s="187" t="str">
        <f>IF(AK234&lt;=0.2,"Leve",IF((AK234&gt;0.2)*AND(AK234&lt;=0.4),"Menor",IF((AK234&gt;0.4)*AND(AK234&lt;=0.6),"Moderado",IF((AK234&gt;0.6)*AND(AK234&lt;=0.8),"Mayor",IF((AK234&gt;0.8)*AND(AK234&lt;=1),"Catastrófico",0)))))</f>
        <v>Moderado</v>
      </c>
      <c r="AO234" s="219">
        <f>AK234</f>
        <v>0.6</v>
      </c>
      <c r="AP234" s="220" t="str">
        <f>AL234&amp;AN234</f>
        <v>MediaModerado</v>
      </c>
      <c r="AQ234" s="217" t="str">
        <f>IF(AP234="Muy AltaLeve","Alto",IF(AP234="AltaLeve","Moderado",IF(AP234="MediaLeve","Moderado",IF(AP234="BajaLeve","Bajo",IF(AP234="Muy BajaLeve","Bajo",IF(AP234="Muy AltaMenor","Alto",IF(AP234="AltaMenor","Moderado",IF(AP234="MediaMenor","Moderado",IF(AP234="BajaMenor","Moderado",IF(AP234="Muy BajaMenor","Bajo",IF(AP234="Muy AltaModerado","Alto",IF(AP234="AltaModerado","Alto",IF(AP234="MediaModerado","Moderado",IF(AP234="BajaModerado","Moderado",IF(AP234="Muy BajaModerado","Moderado",IF(AP234="Muy AltaMayor","Alto",IF(AP234="AltaMayor","Alto",IF(AP234="MediaMayor","Alto",IF(AP234="BajaMayor","Alto",IF(AP234="Muy BajaMayor","Alto",IF(AP234="Muy AltaCatastrófico","Extremo",IF(AP234="AltaCatastrófico","Extremo",IF(AP234="MediaCatastrófico","Extremo",IF(AP234="BajaCatastrófico","Extremo",IF(AP234="Muy BajaCatastrófico","Extremo")))))))))))))))))))))))))</f>
        <v>Moderado</v>
      </c>
      <c r="AR234" s="163" t="s">
        <v>59</v>
      </c>
      <c r="AS234" s="91" t="s">
        <v>1033</v>
      </c>
      <c r="AT234" s="112" t="s">
        <v>1034</v>
      </c>
      <c r="AU234" s="96" t="s">
        <v>808</v>
      </c>
      <c r="AV234" s="112" t="s">
        <v>1035</v>
      </c>
      <c r="AW234" s="171"/>
      <c r="AX234" s="171">
        <v>46023</v>
      </c>
      <c r="AY234" s="171">
        <v>46387</v>
      </c>
      <c r="AZ234" s="163" t="s">
        <v>289</v>
      </c>
      <c r="BA234" s="132"/>
      <c r="BB234" s="176"/>
    </row>
    <row r="235" spans="1:54" s="2" customFormat="1" ht="57" x14ac:dyDescent="0.25">
      <c r="A235" s="223"/>
      <c r="B235" s="191"/>
      <c r="C235" s="197"/>
      <c r="D235" s="199"/>
      <c r="E235" s="200"/>
      <c r="F235" s="200"/>
      <c r="G235" s="200"/>
      <c r="H235" s="200"/>
      <c r="I235" s="201"/>
      <c r="J235" s="201"/>
      <c r="K235" s="200"/>
      <c r="L235" s="205"/>
      <c r="M235" s="206"/>
      <c r="N235" s="195"/>
      <c r="O235" s="182"/>
      <c r="P235" s="164"/>
      <c r="Q235" s="182"/>
      <c r="R235" s="182"/>
      <c r="S235" s="183"/>
      <c r="T235" s="66" t="s">
        <v>300</v>
      </c>
      <c r="U235" s="93" t="s">
        <v>1001</v>
      </c>
      <c r="V235" s="84" t="s">
        <v>36</v>
      </c>
      <c r="W235" s="83" t="s">
        <v>70</v>
      </c>
      <c r="X235" s="83" t="s">
        <v>54</v>
      </c>
      <c r="Y235" s="81" t="str">
        <f t="shared" si="107"/>
        <v>DetectivoManual</v>
      </c>
      <c r="Z235" s="86">
        <f t="shared" si="108"/>
        <v>0.3</v>
      </c>
      <c r="AA235" s="83" t="s">
        <v>55</v>
      </c>
      <c r="AB235" s="83" t="s">
        <v>56</v>
      </c>
      <c r="AC235" s="83" t="s">
        <v>57</v>
      </c>
      <c r="AD235" s="184"/>
      <c r="AE235" s="83" t="s">
        <v>10</v>
      </c>
      <c r="AF235" s="86">
        <f>AF234-AI234</f>
        <v>0.6</v>
      </c>
      <c r="AG235" s="83" t="s">
        <v>60</v>
      </c>
      <c r="AH235" s="86">
        <f t="shared" si="109"/>
        <v>0.3</v>
      </c>
      <c r="AI235" s="86">
        <f t="shared" si="110"/>
        <v>0.18</v>
      </c>
      <c r="AJ235" s="185"/>
      <c r="AK235" s="186"/>
      <c r="AL235" s="187"/>
      <c r="AM235" s="185"/>
      <c r="AN235" s="187"/>
      <c r="AO235" s="219"/>
      <c r="AP235" s="220"/>
      <c r="AQ235" s="218"/>
      <c r="AR235" s="163"/>
      <c r="AS235" s="91" t="s">
        <v>1040</v>
      </c>
      <c r="AT235" s="112" t="s">
        <v>1041</v>
      </c>
      <c r="AU235" s="96" t="s">
        <v>808</v>
      </c>
      <c r="AV235" s="112" t="s">
        <v>1039</v>
      </c>
      <c r="AW235" s="171"/>
      <c r="AX235" s="171"/>
      <c r="AY235" s="171"/>
      <c r="AZ235" s="163"/>
      <c r="BA235" s="132"/>
      <c r="BB235" s="176"/>
    </row>
    <row r="236" spans="1:54" s="2" customFormat="1" ht="57" x14ac:dyDescent="0.25">
      <c r="A236" s="223">
        <f t="shared" ref="A236" si="128">A234+1</f>
        <v>115</v>
      </c>
      <c r="B236" s="191" t="s">
        <v>132</v>
      </c>
      <c r="C236" s="196" t="s">
        <v>141</v>
      </c>
      <c r="D236" s="198" t="s">
        <v>175</v>
      </c>
      <c r="E236" s="200" t="s">
        <v>83</v>
      </c>
      <c r="F236" s="200" t="s">
        <v>93</v>
      </c>
      <c r="G236" s="200" t="s">
        <v>317</v>
      </c>
      <c r="H236" s="200" t="s">
        <v>318</v>
      </c>
      <c r="I236" s="201" t="s">
        <v>949</v>
      </c>
      <c r="J236" s="201" t="s">
        <v>950</v>
      </c>
      <c r="K236" s="200" t="s">
        <v>323</v>
      </c>
      <c r="L236" s="204" t="s">
        <v>321</v>
      </c>
      <c r="M236" s="206" t="s">
        <v>176</v>
      </c>
      <c r="N236" s="195" t="str">
        <f>IF(M236="Máximo_2_Veces_por_Año",$I$468,IF(M236="3_a_24_veces_por_año",$I$469,IF(M236="24_a_500_veces_por_año",$I$470,IF(M236="500_a_5000_veces_por_año",$I$471,IF(M236="mas_de_5000_Veces_por_año",$I$472)))))</f>
        <v>Alta</v>
      </c>
      <c r="O236" s="182">
        <f>IF(N236="Muy Baja",$J$468,IF(N236="Baja",$J$469,IF(N236="Media",$J$470,IF(N236="Alta",$J$471,IF(N236="Muy Alta",$J$472)))))</f>
        <v>0.8</v>
      </c>
      <c r="P236" s="164" t="s">
        <v>62</v>
      </c>
      <c r="Q236" s="182">
        <f>IF(P236="Leve",$I$476,IF(P236="Menor",$I$477,IF(P236="Moderado",$I$478,IF(P236="Mayor",$I$479,IF(P236="Catastrófico",$I$480)))))</f>
        <v>0.8</v>
      </c>
      <c r="R236" s="182" t="str">
        <f>N236&amp;P236</f>
        <v>AltaMayor</v>
      </c>
      <c r="S236" s="183" t="str">
        <f>IF(R236="Muy AltaLeve","Alto",IF(R236="AltaLeve","Moderado",IF(R236="MediaLeve","Moderado",IF(R236="BajaLeve","Bajo",IF(R236="Muy BajaLeve","Bajo",IF(R236="Muy AltaMenor","Alto",IF(R236="AltaMenor","Moderado",IF(R236="MediaMenor","Moderado",IF(R236="BajaMenor","Moderado",IF(R236="Muy BajaMenor","Bajo",IF(R236="Muy AltaModerado","Alto",IF(R236="AltaModerado","Alto",IF(R236="MediaModerado","Moderado",IF(R236="BajaModerado","Moderado",IF(R236="Muy BajaModerado","Moderado",IF(R236="Muy AltaMayor","Alto",IF(R236="AltaMayor","Alto",IF(R236="MediaMayor","Alto",IF(R236="BajaMayor","Alto",IF(R236="Muy BajaMayor","Alto",IF(R236="Muy AltaCatastrófico","Extremo",IF(R236="AltaCatastrófico","Extremo",IF(R236="MediaCatastrófico","Extremo",IF(R236="BajaCatastrófico","Extremo",IF(R236="Muy BajaCatastrófico","Extremo")))))))))))))))))))))))))</f>
        <v>Alto</v>
      </c>
      <c r="T236" s="66" t="s">
        <v>298</v>
      </c>
      <c r="U236" s="93" t="s">
        <v>999</v>
      </c>
      <c r="V236" s="84" t="s">
        <v>35</v>
      </c>
      <c r="W236" s="83" t="s">
        <v>70</v>
      </c>
      <c r="X236" s="83" t="s">
        <v>54</v>
      </c>
      <c r="Y236" s="81" t="str">
        <f t="shared" si="107"/>
        <v>DetectivoManual</v>
      </c>
      <c r="Z236" s="86">
        <f t="shared" si="108"/>
        <v>0.3</v>
      </c>
      <c r="AA236" s="83" t="s">
        <v>55</v>
      </c>
      <c r="AB236" s="83" t="s">
        <v>56</v>
      </c>
      <c r="AC236" s="83" t="s">
        <v>57</v>
      </c>
      <c r="AD236" s="184" t="str">
        <f>J236</f>
        <v>POSIBILIDAD DE NO PRIORIZACIÓN DEL PACIENTE SEGÚN SUS NECESIDADES EN PUERTA DE ENTRADA</v>
      </c>
      <c r="AE236" s="83" t="s">
        <v>10</v>
      </c>
      <c r="AF236" s="86">
        <f>O236</f>
        <v>0.8</v>
      </c>
      <c r="AG236" s="83" t="s">
        <v>52</v>
      </c>
      <c r="AH236" s="86">
        <f t="shared" si="109"/>
        <v>0.3</v>
      </c>
      <c r="AI236" s="86">
        <f t="shared" si="110"/>
        <v>0.24</v>
      </c>
      <c r="AJ236" s="185">
        <f>AF237-AI237</f>
        <v>0.39200000000000002</v>
      </c>
      <c r="AK236" s="186">
        <f>Q236</f>
        <v>0.8</v>
      </c>
      <c r="AL236" s="187" t="str">
        <f>IF(AJ236&lt;=0.2,"Muy Baja",IF((AJ236&gt;0.2)*AND(AJ236&lt;=0.4),"Baja",IF((AJ236&gt;0.4)*AND(AJ236&lt;=0.6),"Media",IF((AJ236&gt;0.6)*AND(AJ236&lt;=0.8),"Alta",IF((AJ236&gt;0.8)*AND(AJ236&lt;=1),"Muy Alta",0)))))</f>
        <v>Baja</v>
      </c>
      <c r="AM236" s="185">
        <f>AJ236</f>
        <v>0.39200000000000002</v>
      </c>
      <c r="AN236" s="187" t="str">
        <f>IF(AK236&lt;=0.2,"Leve",IF((AK236&gt;0.2)*AND(AK236&lt;=0.4),"Menor",IF((AK236&gt;0.4)*AND(AK236&lt;=0.6),"Moderado",IF((AK236&gt;0.6)*AND(AK236&lt;=0.8),"Mayor",IF((AK236&gt;0.8)*AND(AK236&lt;=1),"Catastrófico",0)))))</f>
        <v>Mayor</v>
      </c>
      <c r="AO236" s="219">
        <f>AK236</f>
        <v>0.8</v>
      </c>
      <c r="AP236" s="220" t="str">
        <f>AL236&amp;AN236</f>
        <v>BajaMayor</v>
      </c>
      <c r="AQ236" s="217" t="str">
        <f>IF(AP236="Muy AltaLeve","Alto",IF(AP236="AltaLeve","Moderado",IF(AP236="MediaLeve","Moderado",IF(AP236="BajaLeve","Bajo",IF(AP236="Muy BajaLeve","Bajo",IF(AP236="Muy AltaMenor","Alto",IF(AP236="AltaMenor","Moderado",IF(AP236="MediaMenor","Moderado",IF(AP236="BajaMenor","Moderado",IF(AP236="Muy BajaMenor","Bajo",IF(AP236="Muy AltaModerado","Alto",IF(AP236="AltaModerado","Alto",IF(AP236="MediaModerado","Moderado",IF(AP236="BajaModerado","Moderado",IF(AP236="Muy BajaModerado","Moderado",IF(AP236="Muy AltaMayor","Alto",IF(AP236="AltaMayor","Alto",IF(AP236="MediaMayor","Alto",IF(AP236="BajaMayor","Alto",IF(AP236="Muy BajaMayor","Alto",IF(AP236="Muy AltaCatastrófico","Extremo",IF(AP236="AltaCatastrófico","Extremo",IF(AP236="MediaCatastrófico","Extremo",IF(AP236="BajaCatastrófico","Extremo",IF(AP236="Muy BajaCatastrófico","Extremo")))))))))))))))))))))))))</f>
        <v>Alto</v>
      </c>
      <c r="AR236" s="163" t="s">
        <v>59</v>
      </c>
      <c r="AS236" s="91" t="s">
        <v>1033</v>
      </c>
      <c r="AT236" s="112" t="s">
        <v>1034</v>
      </c>
      <c r="AU236" s="96" t="s">
        <v>808</v>
      </c>
      <c r="AV236" s="112" t="s">
        <v>1035</v>
      </c>
      <c r="AW236" s="172"/>
      <c r="AX236" s="171">
        <v>46023</v>
      </c>
      <c r="AY236" s="172">
        <v>46387</v>
      </c>
      <c r="AZ236" s="164" t="s">
        <v>289</v>
      </c>
      <c r="BA236" s="132"/>
      <c r="BB236" s="176"/>
    </row>
    <row r="237" spans="1:54" s="2" customFormat="1" ht="42.75" x14ac:dyDescent="0.25">
      <c r="A237" s="223"/>
      <c r="B237" s="191"/>
      <c r="C237" s="197"/>
      <c r="D237" s="199"/>
      <c r="E237" s="200"/>
      <c r="F237" s="200"/>
      <c r="G237" s="200"/>
      <c r="H237" s="200"/>
      <c r="I237" s="201"/>
      <c r="J237" s="201"/>
      <c r="K237" s="200"/>
      <c r="L237" s="205"/>
      <c r="M237" s="206"/>
      <c r="N237" s="195"/>
      <c r="O237" s="182"/>
      <c r="P237" s="164"/>
      <c r="Q237" s="182"/>
      <c r="R237" s="182"/>
      <c r="S237" s="183"/>
      <c r="T237" s="66" t="s">
        <v>300</v>
      </c>
      <c r="U237" s="93" t="s">
        <v>1002</v>
      </c>
      <c r="V237" s="84" t="s">
        <v>36</v>
      </c>
      <c r="W237" s="83" t="s">
        <v>70</v>
      </c>
      <c r="X237" s="83" t="s">
        <v>54</v>
      </c>
      <c r="Y237" s="81" t="str">
        <f t="shared" si="107"/>
        <v>DetectivoManual</v>
      </c>
      <c r="Z237" s="86">
        <f t="shared" si="108"/>
        <v>0.3</v>
      </c>
      <c r="AA237" s="83" t="s">
        <v>169</v>
      </c>
      <c r="AB237" s="83" t="s">
        <v>56</v>
      </c>
      <c r="AC237" s="83" t="s">
        <v>57</v>
      </c>
      <c r="AD237" s="184"/>
      <c r="AE237" s="83" t="s">
        <v>10</v>
      </c>
      <c r="AF237" s="86">
        <f>AF236-AI236</f>
        <v>0.56000000000000005</v>
      </c>
      <c r="AG237" s="83" t="s">
        <v>60</v>
      </c>
      <c r="AH237" s="86">
        <f t="shared" si="109"/>
        <v>0.3</v>
      </c>
      <c r="AI237" s="86">
        <f t="shared" si="110"/>
        <v>0.16800000000000001</v>
      </c>
      <c r="AJ237" s="185"/>
      <c r="AK237" s="186"/>
      <c r="AL237" s="187"/>
      <c r="AM237" s="185"/>
      <c r="AN237" s="187"/>
      <c r="AO237" s="219"/>
      <c r="AP237" s="220"/>
      <c r="AQ237" s="218"/>
      <c r="AR237" s="163"/>
      <c r="AS237" s="90" t="s">
        <v>1042</v>
      </c>
      <c r="AT237" s="112" t="s">
        <v>1043</v>
      </c>
      <c r="AU237" s="96" t="s">
        <v>808</v>
      </c>
      <c r="AV237" s="112" t="s">
        <v>1035</v>
      </c>
      <c r="AW237" s="172"/>
      <c r="AX237" s="171"/>
      <c r="AY237" s="172"/>
      <c r="AZ237" s="164"/>
      <c r="BA237" s="133"/>
      <c r="BB237" s="176"/>
    </row>
    <row r="238" spans="1:54" s="2" customFormat="1" ht="57" x14ac:dyDescent="0.25">
      <c r="A238" s="223">
        <f t="shared" ref="A238" si="129">A236+1</f>
        <v>116</v>
      </c>
      <c r="B238" s="191" t="s">
        <v>132</v>
      </c>
      <c r="C238" s="196" t="s">
        <v>141</v>
      </c>
      <c r="D238" s="198" t="s">
        <v>175</v>
      </c>
      <c r="E238" s="200" t="s">
        <v>83</v>
      </c>
      <c r="F238" s="200" t="s">
        <v>120</v>
      </c>
      <c r="G238" s="200" t="s">
        <v>317</v>
      </c>
      <c r="H238" s="200" t="s">
        <v>262</v>
      </c>
      <c r="I238" s="201" t="s">
        <v>951</v>
      </c>
      <c r="J238" s="201" t="s">
        <v>952</v>
      </c>
      <c r="K238" s="200" t="s">
        <v>161</v>
      </c>
      <c r="L238" s="204" t="s">
        <v>321</v>
      </c>
      <c r="M238" s="206" t="s">
        <v>176</v>
      </c>
      <c r="N238" s="195" t="str">
        <f>IF(M238="Máximo_2_Veces_por_Año",$I$468,IF(M238="3_a_24_veces_por_año",$I$469,IF(M238="24_a_500_veces_por_año",$I$470,IF(M238="500_a_5000_veces_por_año",$I$471,IF(M238="mas_de_5000_Veces_por_año",$I$472)))))</f>
        <v>Alta</v>
      </c>
      <c r="O238" s="182">
        <f>IF(N238="Muy Baja",$J$468,IF(N238="Baja",$J$469,IF(N238="Media",$J$470,IF(N238="Alta",$J$471,IF(N238="Muy Alta",$J$472)))))</f>
        <v>0.8</v>
      </c>
      <c r="P238" s="164" t="s">
        <v>62</v>
      </c>
      <c r="Q238" s="182">
        <f>IF(P238="Leve",$I$476,IF(P238="Menor",$I$477,IF(P238="Moderado",$I$478,IF(P238="Mayor",$I$479,IF(P238="Catastrófico",$I$480)))))</f>
        <v>0.8</v>
      </c>
      <c r="R238" s="182" t="str">
        <f>N238&amp;P238</f>
        <v>AltaMayor</v>
      </c>
      <c r="S238" s="183" t="str">
        <f>IF(R238="Muy AltaLeve","Alto",IF(R238="AltaLeve","Moderado",IF(R238="MediaLeve","Moderado",IF(R238="BajaLeve","Bajo",IF(R238="Muy BajaLeve","Bajo",IF(R238="Muy AltaMenor","Alto",IF(R238="AltaMenor","Moderado",IF(R238="MediaMenor","Moderado",IF(R238="BajaMenor","Moderado",IF(R238="Muy BajaMenor","Bajo",IF(R238="Muy AltaModerado","Alto",IF(R238="AltaModerado","Alto",IF(R238="MediaModerado","Moderado",IF(R238="BajaModerado","Moderado",IF(R238="Muy BajaModerado","Moderado",IF(R238="Muy AltaMayor","Alto",IF(R238="AltaMayor","Alto",IF(R238="MediaMayor","Alto",IF(R238="BajaMayor","Alto",IF(R238="Muy BajaMayor","Alto",IF(R238="Muy AltaCatastrófico","Extremo",IF(R238="AltaCatastrófico","Extremo",IF(R238="MediaCatastrófico","Extremo",IF(R238="BajaCatastrófico","Extremo",IF(R238="Muy BajaCatastrófico","Extremo")))))))))))))))))))))))))</f>
        <v>Alto</v>
      </c>
      <c r="T238" s="66" t="s">
        <v>298</v>
      </c>
      <c r="U238" s="93" t="s">
        <v>1003</v>
      </c>
      <c r="V238" s="84" t="s">
        <v>35</v>
      </c>
      <c r="W238" s="83" t="s">
        <v>70</v>
      </c>
      <c r="X238" s="83" t="s">
        <v>54</v>
      </c>
      <c r="Y238" s="81" t="str">
        <f t="shared" si="107"/>
        <v>DetectivoManual</v>
      </c>
      <c r="Z238" s="86">
        <f t="shared" si="108"/>
        <v>0.3</v>
      </c>
      <c r="AA238" s="83" t="s">
        <v>55</v>
      </c>
      <c r="AB238" s="83" t="s">
        <v>56</v>
      </c>
      <c r="AC238" s="83" t="s">
        <v>57</v>
      </c>
      <c r="AD238" s="184" t="str">
        <f>J238</f>
        <v>POSIBILIDAD DE RECURRENCIA DE SUCESOS Y EVENTOS ADVERSOS</v>
      </c>
      <c r="AE238" s="83" t="s">
        <v>10</v>
      </c>
      <c r="AF238" s="86">
        <f>O238</f>
        <v>0.8</v>
      </c>
      <c r="AG238" s="83" t="s">
        <v>52</v>
      </c>
      <c r="AH238" s="86">
        <f t="shared" si="109"/>
        <v>0.3</v>
      </c>
      <c r="AI238" s="86">
        <f t="shared" si="110"/>
        <v>0.24</v>
      </c>
      <c r="AJ238" s="185">
        <f>AF239-AI239</f>
        <v>0.33600000000000002</v>
      </c>
      <c r="AK238" s="186">
        <f>Q238</f>
        <v>0.8</v>
      </c>
      <c r="AL238" s="187" t="str">
        <f>IF(AJ238&lt;=0.2,"Muy Baja",IF((AJ238&gt;0.2)*AND(AJ238&lt;=0.4),"Baja",IF((AJ238&gt;0.4)*AND(AJ238&lt;=0.6),"Media",IF((AJ238&gt;0.6)*AND(AJ238&lt;=0.8),"Alta",IF((AJ238&gt;0.8)*AND(AJ238&lt;=1),"Muy Alta",0)))))</f>
        <v>Baja</v>
      </c>
      <c r="AM238" s="185">
        <f>AJ238</f>
        <v>0.33600000000000002</v>
      </c>
      <c r="AN238" s="187" t="str">
        <f>IF(AK238&lt;=0.2,"Leve",IF((AK238&gt;0.2)*AND(AK238&lt;=0.4),"Menor",IF((AK238&gt;0.4)*AND(AK238&lt;=0.6),"Moderado",IF((AK238&gt;0.6)*AND(AK238&lt;=0.8),"Mayor",IF((AK238&gt;0.8)*AND(AK238&lt;=1),"Catastrófico",0)))))</f>
        <v>Mayor</v>
      </c>
      <c r="AO238" s="219">
        <f>AK238</f>
        <v>0.8</v>
      </c>
      <c r="AP238" s="220" t="str">
        <f>AL238&amp;AN238</f>
        <v>BajaMayor</v>
      </c>
      <c r="AQ238" s="217" t="str">
        <f>IF(AP238="Muy AltaLeve","Alto",IF(AP238="AltaLeve","Moderado",IF(AP238="MediaLeve","Moderado",IF(AP238="BajaLeve","Bajo",IF(AP238="Muy BajaLeve","Bajo",IF(AP238="Muy AltaMenor","Alto",IF(AP238="AltaMenor","Moderado",IF(AP238="MediaMenor","Moderado",IF(AP238="BajaMenor","Moderado",IF(AP238="Muy BajaMenor","Bajo",IF(AP238="Muy AltaModerado","Alto",IF(AP238="AltaModerado","Alto",IF(AP238="MediaModerado","Moderado",IF(AP238="BajaModerado","Moderado",IF(AP238="Muy BajaModerado","Moderado",IF(AP238="Muy AltaMayor","Alto",IF(AP238="AltaMayor","Alto",IF(AP238="MediaMayor","Alto",IF(AP238="BajaMayor","Alto",IF(AP238="Muy BajaMayor","Alto",IF(AP238="Muy AltaCatastrófico","Extremo",IF(AP238="AltaCatastrófico","Extremo",IF(AP238="MediaCatastrófico","Extremo",IF(AP238="BajaCatastrófico","Extremo",IF(AP238="Muy BajaCatastrófico","Extremo")))))))))))))))))))))))))</f>
        <v>Alto</v>
      </c>
      <c r="AR238" s="163" t="s">
        <v>59</v>
      </c>
      <c r="AS238" s="91" t="s">
        <v>1033</v>
      </c>
      <c r="AT238" s="112" t="s">
        <v>1034</v>
      </c>
      <c r="AU238" s="96" t="s">
        <v>808</v>
      </c>
      <c r="AV238" s="112" t="s">
        <v>1035</v>
      </c>
      <c r="AW238" s="95"/>
      <c r="AX238" s="171">
        <v>46023</v>
      </c>
      <c r="AY238" s="172">
        <v>46387</v>
      </c>
      <c r="AZ238" s="164" t="s">
        <v>287</v>
      </c>
      <c r="BA238" s="132"/>
      <c r="BB238" s="176"/>
    </row>
    <row r="239" spans="1:54" s="2" customFormat="1" ht="57" x14ac:dyDescent="0.25">
      <c r="A239" s="223"/>
      <c r="B239" s="191"/>
      <c r="C239" s="197"/>
      <c r="D239" s="199"/>
      <c r="E239" s="200"/>
      <c r="F239" s="200"/>
      <c r="G239" s="200"/>
      <c r="H239" s="200"/>
      <c r="I239" s="201"/>
      <c r="J239" s="201"/>
      <c r="K239" s="200"/>
      <c r="L239" s="205"/>
      <c r="M239" s="206"/>
      <c r="N239" s="195"/>
      <c r="O239" s="182"/>
      <c r="P239" s="164"/>
      <c r="Q239" s="182"/>
      <c r="R239" s="182"/>
      <c r="S239" s="183"/>
      <c r="T239" s="66" t="s">
        <v>300</v>
      </c>
      <c r="U239" s="93" t="s">
        <v>1004</v>
      </c>
      <c r="V239" s="84" t="s">
        <v>35</v>
      </c>
      <c r="W239" s="83" t="s">
        <v>53</v>
      </c>
      <c r="X239" s="83" t="s">
        <v>54</v>
      </c>
      <c r="Y239" s="81" t="str">
        <f t="shared" si="107"/>
        <v>PreventivoManual</v>
      </c>
      <c r="Z239" s="86">
        <f t="shared" si="108"/>
        <v>0.4</v>
      </c>
      <c r="AA239" s="83" t="s">
        <v>55</v>
      </c>
      <c r="AB239" s="83" t="s">
        <v>56</v>
      </c>
      <c r="AC239" s="83" t="s">
        <v>57</v>
      </c>
      <c r="AD239" s="184"/>
      <c r="AE239" s="83" t="s">
        <v>10</v>
      </c>
      <c r="AF239" s="86">
        <f>AF238-AI238</f>
        <v>0.56000000000000005</v>
      </c>
      <c r="AG239" s="83" t="s">
        <v>60</v>
      </c>
      <c r="AH239" s="86">
        <f t="shared" si="109"/>
        <v>0.4</v>
      </c>
      <c r="AI239" s="86">
        <f t="shared" si="110"/>
        <v>0.22400000000000003</v>
      </c>
      <c r="AJ239" s="185"/>
      <c r="AK239" s="186"/>
      <c r="AL239" s="187"/>
      <c r="AM239" s="185"/>
      <c r="AN239" s="187"/>
      <c r="AO239" s="219"/>
      <c r="AP239" s="220"/>
      <c r="AQ239" s="218"/>
      <c r="AR239" s="163"/>
      <c r="AS239" s="90" t="s">
        <v>1044</v>
      </c>
      <c r="AT239" s="110" t="s">
        <v>1045</v>
      </c>
      <c r="AU239" s="96" t="s">
        <v>808</v>
      </c>
      <c r="AV239" s="112" t="s">
        <v>1035</v>
      </c>
      <c r="AW239" s="95"/>
      <c r="AX239" s="171"/>
      <c r="AY239" s="172"/>
      <c r="AZ239" s="164"/>
      <c r="BA239" s="133"/>
      <c r="BB239" s="176"/>
    </row>
    <row r="240" spans="1:54" s="2" customFormat="1" ht="57" x14ac:dyDescent="0.25">
      <c r="A240" s="223">
        <f t="shared" ref="A240" si="130">A238+1</f>
        <v>117</v>
      </c>
      <c r="B240" s="191" t="s">
        <v>132</v>
      </c>
      <c r="C240" s="196" t="s">
        <v>141</v>
      </c>
      <c r="D240" s="198" t="s">
        <v>175</v>
      </c>
      <c r="E240" s="200" t="s">
        <v>83</v>
      </c>
      <c r="F240" s="200" t="s">
        <v>117</v>
      </c>
      <c r="G240" s="200" t="s">
        <v>317</v>
      </c>
      <c r="H240" s="200" t="s">
        <v>319</v>
      </c>
      <c r="I240" s="201" t="s">
        <v>953</v>
      </c>
      <c r="J240" s="201" t="s">
        <v>954</v>
      </c>
      <c r="K240" s="200" t="s">
        <v>161</v>
      </c>
      <c r="L240" s="204" t="s">
        <v>321</v>
      </c>
      <c r="M240" s="206" t="s">
        <v>180</v>
      </c>
      <c r="N240" s="195" t="str">
        <f>IF(M240="Máximo_2_Veces_por_Año",$I$468,IF(M240="3_a_24_veces_por_año",$I$469,IF(M240="24_a_500_veces_por_año",$I$470,IF(M240="500_a_5000_veces_por_año",$I$471,IF(M240="mas_de_5000_Veces_por_año",$I$472)))))</f>
        <v>Muy Alta</v>
      </c>
      <c r="O240" s="182">
        <f>IF(N240="Muy Baja",$J$468,IF(N240="Baja",$J$469,IF(N240="Media",$J$470,IF(N240="Alta",$J$471,IF(N240="Muy Alta",$J$472)))))</f>
        <v>1</v>
      </c>
      <c r="P240" s="164" t="s">
        <v>62</v>
      </c>
      <c r="Q240" s="182">
        <f>IF(P240="Leve",$I$476,IF(P240="Menor",$I$477,IF(P240="Moderado",$I$478,IF(P240="Mayor",$I$479,IF(P240="Catastrófico",$I$480)))))</f>
        <v>0.8</v>
      </c>
      <c r="R240" s="182" t="str">
        <f>N240&amp;P240</f>
        <v>Muy AltaMayor</v>
      </c>
      <c r="S240" s="183" t="str">
        <f>IF(R240="Muy AltaLeve","Alto",IF(R240="AltaLeve","Moderado",IF(R240="MediaLeve","Moderado",IF(R240="BajaLeve","Bajo",IF(R240="Muy BajaLeve","Bajo",IF(R240="Muy AltaMenor","Alto",IF(R240="AltaMenor","Moderado",IF(R240="MediaMenor","Moderado",IF(R240="BajaMenor","Moderado",IF(R240="Muy BajaMenor","Bajo",IF(R240="Muy AltaModerado","Alto",IF(R240="AltaModerado","Alto",IF(R240="MediaModerado","Moderado",IF(R240="BajaModerado","Moderado",IF(R240="Muy BajaModerado","Moderado",IF(R240="Muy AltaMayor","Alto",IF(R240="AltaMayor","Alto",IF(R240="MediaMayor","Alto",IF(R240="BajaMayor","Alto",IF(R240="Muy BajaMayor","Alto",IF(R240="Muy AltaCatastrófico","Extremo",IF(R240="AltaCatastrófico","Extremo",IF(R240="MediaCatastrófico","Extremo",IF(R240="BajaCatastrófico","Extremo",IF(R240="Muy BajaCatastrófico","Extremo")))))))))))))))))))))))))</f>
        <v>Alto</v>
      </c>
      <c r="T240" s="66" t="s">
        <v>298</v>
      </c>
      <c r="U240" s="93" t="s">
        <v>1005</v>
      </c>
      <c r="V240" s="84" t="s">
        <v>35</v>
      </c>
      <c r="W240" s="83" t="s">
        <v>53</v>
      </c>
      <c r="X240" s="83" t="s">
        <v>54</v>
      </c>
      <c r="Y240" s="81" t="str">
        <f t="shared" si="107"/>
        <v>PreventivoManual</v>
      </c>
      <c r="Z240" s="86">
        <f t="shared" si="108"/>
        <v>0.4</v>
      </c>
      <c r="AA240" s="83" t="s">
        <v>55</v>
      </c>
      <c r="AB240" s="83" t="s">
        <v>56</v>
      </c>
      <c r="AC240" s="83" t="s">
        <v>57</v>
      </c>
      <c r="AD240" s="184" t="str">
        <f>J240</f>
        <v>POSIBILIDAD DE ADQUISIÓN DE INFECCIONES ASOCIADAS A LA ATENCIÓN EN SALUD</v>
      </c>
      <c r="AE240" s="83" t="s">
        <v>10</v>
      </c>
      <c r="AF240" s="86">
        <f>O240</f>
        <v>1</v>
      </c>
      <c r="AG240" s="83" t="s">
        <v>52</v>
      </c>
      <c r="AH240" s="86">
        <f t="shared" si="109"/>
        <v>0.4</v>
      </c>
      <c r="AI240" s="86">
        <f t="shared" si="110"/>
        <v>0.4</v>
      </c>
      <c r="AJ240" s="185">
        <f>AF241-AI241</f>
        <v>0.42</v>
      </c>
      <c r="AK240" s="186">
        <f>Q240</f>
        <v>0.8</v>
      </c>
      <c r="AL240" s="187" t="str">
        <f>IF(AJ240&lt;=0.2,"Muy Baja",IF((AJ240&gt;0.2)*AND(AJ240&lt;=0.4),"Baja",IF((AJ240&gt;0.4)*AND(AJ240&lt;=0.6),"Media",IF((AJ240&gt;0.6)*AND(AJ240&lt;=0.8),"Alta",IF((AJ240&gt;0.8)*AND(AJ240&lt;=1),"Muy Alta",0)))))</f>
        <v>Media</v>
      </c>
      <c r="AM240" s="185">
        <f>AJ240</f>
        <v>0.42</v>
      </c>
      <c r="AN240" s="187" t="str">
        <f>IF(AK240&lt;=0.2,"Leve",IF((AK240&gt;0.2)*AND(AK240&lt;=0.4),"Menor",IF((AK240&gt;0.4)*AND(AK240&lt;=0.6),"Moderado",IF((AK240&gt;0.6)*AND(AK240&lt;=0.8),"Mayor",IF((AK240&gt;0.8)*AND(AK240&lt;=1),"Catastrófico",0)))))</f>
        <v>Mayor</v>
      </c>
      <c r="AO240" s="219">
        <f>AK240</f>
        <v>0.8</v>
      </c>
      <c r="AP240" s="220" t="str">
        <f>AL240&amp;AN240</f>
        <v>MediaMayor</v>
      </c>
      <c r="AQ240" s="217" t="str">
        <f>IF(AP240="Muy AltaLeve","Alto",IF(AP240="AltaLeve","Moderado",IF(AP240="MediaLeve","Moderado",IF(AP240="BajaLeve","Bajo",IF(AP240="Muy BajaLeve","Bajo",IF(AP240="Muy AltaMenor","Alto",IF(AP240="AltaMenor","Moderado",IF(AP240="MediaMenor","Moderado",IF(AP240="BajaMenor","Moderado",IF(AP240="Muy BajaMenor","Bajo",IF(AP240="Muy AltaModerado","Alto",IF(AP240="AltaModerado","Alto",IF(AP240="MediaModerado","Moderado",IF(AP240="BajaModerado","Moderado",IF(AP240="Muy BajaModerado","Moderado",IF(AP240="Muy AltaMayor","Alto",IF(AP240="AltaMayor","Alto",IF(AP240="MediaMayor","Alto",IF(AP240="BajaMayor","Alto",IF(AP240="Muy BajaMayor","Alto",IF(AP240="Muy AltaCatastrófico","Extremo",IF(AP240="AltaCatastrófico","Extremo",IF(AP240="MediaCatastrófico","Extremo",IF(AP240="BajaCatastrófico","Extremo",IF(AP240="Muy BajaCatastrófico","Extremo")))))))))))))))))))))))))</f>
        <v>Alto</v>
      </c>
      <c r="AR240" s="163" t="s">
        <v>59</v>
      </c>
      <c r="AS240" s="91" t="s">
        <v>1033</v>
      </c>
      <c r="AT240" s="112" t="s">
        <v>1034</v>
      </c>
      <c r="AU240" s="96" t="s">
        <v>808</v>
      </c>
      <c r="AV240" s="112" t="s">
        <v>1035</v>
      </c>
      <c r="AW240" s="171"/>
      <c r="AX240" s="171">
        <v>46023</v>
      </c>
      <c r="AY240" s="171">
        <v>46387</v>
      </c>
      <c r="AZ240" s="164" t="s">
        <v>289</v>
      </c>
      <c r="BA240" s="132"/>
      <c r="BB240" s="176"/>
    </row>
    <row r="241" spans="1:54" s="2" customFormat="1" ht="42.75" x14ac:dyDescent="0.25">
      <c r="A241" s="223"/>
      <c r="B241" s="191"/>
      <c r="C241" s="197"/>
      <c r="D241" s="199"/>
      <c r="E241" s="200"/>
      <c r="F241" s="200"/>
      <c r="G241" s="200"/>
      <c r="H241" s="200"/>
      <c r="I241" s="201"/>
      <c r="J241" s="201"/>
      <c r="K241" s="200"/>
      <c r="L241" s="205"/>
      <c r="M241" s="206"/>
      <c r="N241" s="195"/>
      <c r="O241" s="182"/>
      <c r="P241" s="164"/>
      <c r="Q241" s="182"/>
      <c r="R241" s="182"/>
      <c r="S241" s="183"/>
      <c r="T241" s="66" t="s">
        <v>300</v>
      </c>
      <c r="U241" s="93" t="s">
        <v>1002</v>
      </c>
      <c r="V241" s="84" t="s">
        <v>36</v>
      </c>
      <c r="W241" s="83" t="s">
        <v>70</v>
      </c>
      <c r="X241" s="83" t="s">
        <v>54</v>
      </c>
      <c r="Y241" s="81" t="str">
        <f t="shared" si="107"/>
        <v>DetectivoManual</v>
      </c>
      <c r="Z241" s="86">
        <f t="shared" si="108"/>
        <v>0.3</v>
      </c>
      <c r="AA241" s="83" t="s">
        <v>169</v>
      </c>
      <c r="AB241" s="83" t="s">
        <v>56</v>
      </c>
      <c r="AC241" s="83" t="s">
        <v>283</v>
      </c>
      <c r="AD241" s="184"/>
      <c r="AE241" s="83" t="s">
        <v>10</v>
      </c>
      <c r="AF241" s="86">
        <f>AF240-AI240</f>
        <v>0.6</v>
      </c>
      <c r="AG241" s="83" t="s">
        <v>60</v>
      </c>
      <c r="AH241" s="86">
        <f t="shared" si="109"/>
        <v>0.3</v>
      </c>
      <c r="AI241" s="86">
        <f t="shared" si="110"/>
        <v>0.18</v>
      </c>
      <c r="AJ241" s="185"/>
      <c r="AK241" s="186"/>
      <c r="AL241" s="187"/>
      <c r="AM241" s="185"/>
      <c r="AN241" s="187"/>
      <c r="AO241" s="219"/>
      <c r="AP241" s="220"/>
      <c r="AQ241" s="218"/>
      <c r="AR241" s="163"/>
      <c r="AS241" s="90" t="s">
        <v>1042</v>
      </c>
      <c r="AT241" s="112" t="s">
        <v>1043</v>
      </c>
      <c r="AU241" s="96" t="s">
        <v>808</v>
      </c>
      <c r="AV241" s="112" t="s">
        <v>1035</v>
      </c>
      <c r="AW241" s="171"/>
      <c r="AX241" s="171"/>
      <c r="AY241" s="171"/>
      <c r="AZ241" s="164"/>
      <c r="BA241" s="133"/>
      <c r="BB241" s="176"/>
    </row>
    <row r="242" spans="1:54" s="2" customFormat="1" ht="57" x14ac:dyDescent="0.25">
      <c r="A242" s="223">
        <f t="shared" ref="A242" si="131">A240+1</f>
        <v>118</v>
      </c>
      <c r="B242" s="191" t="s">
        <v>132</v>
      </c>
      <c r="C242" s="196" t="s">
        <v>141</v>
      </c>
      <c r="D242" s="198" t="s">
        <v>175</v>
      </c>
      <c r="E242" s="200" t="s">
        <v>83</v>
      </c>
      <c r="F242" s="200" t="s">
        <v>305</v>
      </c>
      <c r="G242" s="200" t="s">
        <v>317</v>
      </c>
      <c r="H242" s="200" t="s">
        <v>318</v>
      </c>
      <c r="I242" s="201" t="s">
        <v>955</v>
      </c>
      <c r="J242" s="201" t="s">
        <v>956</v>
      </c>
      <c r="K242" s="200" t="s">
        <v>323</v>
      </c>
      <c r="L242" s="204" t="s">
        <v>321</v>
      </c>
      <c r="M242" s="206" t="s">
        <v>180</v>
      </c>
      <c r="N242" s="195" t="str">
        <f>IF(M242="Máximo_2_Veces_por_Año",$I$468,IF(M242="3_a_24_veces_por_año",$I$469,IF(M242="24_a_500_veces_por_año",$I$470,IF(M242="500_a_5000_veces_por_año",$I$471,IF(M242="mas_de_5000_Veces_por_año",$I$472)))))</f>
        <v>Muy Alta</v>
      </c>
      <c r="O242" s="182">
        <f>IF(N242="Muy Baja",$J$468,IF(N242="Baja",$J$469,IF(N242="Media",$J$470,IF(N242="Alta",$J$471,IF(N242="Muy Alta",$J$472)))))</f>
        <v>1</v>
      </c>
      <c r="P242" s="164" t="s">
        <v>131</v>
      </c>
      <c r="Q242" s="182">
        <f>IF(P242="Leve",$I$476,IF(P242="Menor",$I$477,IF(P242="Moderado",$I$478,IF(P242="Mayor",$I$479,IF(P242="Catastrófico",$I$480)))))</f>
        <v>1</v>
      </c>
      <c r="R242" s="182" t="str">
        <f>N242&amp;P242</f>
        <v>Muy AltaCatastrófico</v>
      </c>
      <c r="S242" s="183" t="str">
        <f>IF(R242="Muy AltaLeve","Alto",IF(R242="AltaLeve","Moderado",IF(R242="MediaLeve","Moderado",IF(R242="BajaLeve","Bajo",IF(R242="Muy BajaLeve","Bajo",IF(R242="Muy AltaMenor","Alto",IF(R242="AltaMenor","Moderado",IF(R242="MediaMenor","Moderado",IF(R242="BajaMenor","Moderado",IF(R242="Muy BajaMenor","Bajo",IF(R242="Muy AltaModerado","Alto",IF(R242="AltaModerado","Alto",IF(R242="MediaModerado","Moderado",IF(R242="BajaModerado","Moderado",IF(R242="Muy BajaModerado","Moderado",IF(R242="Muy AltaMayor","Alto",IF(R242="AltaMayor","Alto",IF(R242="MediaMayor","Alto",IF(R242="BajaMayor","Alto",IF(R242="Muy BajaMayor","Alto",IF(R242="Muy AltaCatastrófico","Extremo",IF(R242="AltaCatastrófico","Extremo",IF(R242="MediaCatastrófico","Extremo",IF(R242="BajaCatastrófico","Extremo",IF(R242="Muy BajaCatastrófico","Extremo")))))))))))))))))))))))))</f>
        <v>Extremo</v>
      </c>
      <c r="T242" s="66" t="s">
        <v>298</v>
      </c>
      <c r="U242" s="93" t="s">
        <v>1006</v>
      </c>
      <c r="V242" s="84" t="s">
        <v>35</v>
      </c>
      <c r="W242" s="83" t="s">
        <v>53</v>
      </c>
      <c r="X242" s="83" t="s">
        <v>54</v>
      </c>
      <c r="Y242" s="81" t="str">
        <f t="shared" si="107"/>
        <v>PreventivoManual</v>
      </c>
      <c r="Z242" s="86">
        <f t="shared" si="108"/>
        <v>0.4</v>
      </c>
      <c r="AA242" s="83" t="s">
        <v>55</v>
      </c>
      <c r="AB242" s="83" t="s">
        <v>56</v>
      </c>
      <c r="AC242" s="83" t="s">
        <v>57</v>
      </c>
      <c r="AD242" s="184" t="str">
        <f>J242</f>
        <v>POSIBILIDAD DE OCURRENCIA DE EVENTOS ASOCIADOS A MEDICAMENTOS</v>
      </c>
      <c r="AE242" s="83" t="s">
        <v>10</v>
      </c>
      <c r="AF242" s="86">
        <f>O242</f>
        <v>1</v>
      </c>
      <c r="AG242" s="83" t="s">
        <v>52</v>
      </c>
      <c r="AH242" s="86">
        <f t="shared" si="109"/>
        <v>0.4</v>
      </c>
      <c r="AI242" s="86">
        <f t="shared" si="110"/>
        <v>0.4</v>
      </c>
      <c r="AJ242" s="185">
        <f>AF243-AI243</f>
        <v>0.42</v>
      </c>
      <c r="AK242" s="186">
        <f>Q242</f>
        <v>1</v>
      </c>
      <c r="AL242" s="187" t="str">
        <f>IF(AJ242&lt;=0.2,"Muy Baja",IF((AJ242&gt;0.2)*AND(AJ242&lt;=0.4),"Baja",IF((AJ242&gt;0.4)*AND(AJ242&lt;=0.6),"Media",IF((AJ242&gt;0.6)*AND(AJ242&lt;=0.8),"Alta",IF((AJ242&gt;0.8)*AND(AJ242&lt;=1),"Muy Alta",0)))))</f>
        <v>Media</v>
      </c>
      <c r="AM242" s="185">
        <f>AJ242</f>
        <v>0.42</v>
      </c>
      <c r="AN242" s="187" t="str">
        <f>IF(AK242&lt;=0.2,"Leve",IF((AK242&gt;0.2)*AND(AK242&lt;=0.4),"Menor",IF((AK242&gt;0.4)*AND(AK242&lt;=0.6),"Moderado",IF((AK242&gt;0.6)*AND(AK242&lt;=0.8),"Mayor",IF((AK242&gt;0.8)*AND(AK242&lt;=1),"Catastrófico",0)))))</f>
        <v>Catastrófico</v>
      </c>
      <c r="AO242" s="219">
        <f>AK242</f>
        <v>1</v>
      </c>
      <c r="AP242" s="220" t="str">
        <f>AL242&amp;AN242</f>
        <v>MediaCatastrófico</v>
      </c>
      <c r="AQ242" s="217" t="str">
        <f>IF(AP242="Muy AltaLeve","Alto",IF(AP242="AltaLeve","Moderado",IF(AP242="MediaLeve","Moderado",IF(AP242="BajaLeve","Bajo",IF(AP242="Muy BajaLeve","Bajo",IF(AP242="Muy AltaMenor","Alto",IF(AP242="AltaMenor","Moderado",IF(AP242="MediaMenor","Moderado",IF(AP242="BajaMenor","Moderado",IF(AP242="Muy BajaMenor","Bajo",IF(AP242="Muy AltaModerado","Alto",IF(AP242="AltaModerado","Alto",IF(AP242="MediaModerado","Moderado",IF(AP242="BajaModerado","Moderado",IF(AP242="Muy BajaModerado","Moderado",IF(AP242="Muy AltaMayor","Alto",IF(AP242="AltaMayor","Alto",IF(AP242="MediaMayor","Alto",IF(AP242="BajaMayor","Alto",IF(AP242="Muy BajaMayor","Alto",IF(AP242="Muy AltaCatastrófico","Extremo",IF(AP242="AltaCatastrófico","Extremo",IF(AP242="MediaCatastrófico","Extremo",IF(AP242="BajaCatastrófico","Extremo",IF(AP242="Muy BajaCatastrófico","Extremo")))))))))))))))))))))))))</f>
        <v>Extremo</v>
      </c>
      <c r="AR242" s="163" t="s">
        <v>59</v>
      </c>
      <c r="AS242" s="91" t="s">
        <v>1033</v>
      </c>
      <c r="AT242" s="112" t="s">
        <v>1034</v>
      </c>
      <c r="AU242" s="96" t="s">
        <v>808</v>
      </c>
      <c r="AV242" s="110" t="s">
        <v>1046</v>
      </c>
      <c r="AW242" s="82"/>
      <c r="AX242" s="88">
        <v>46023</v>
      </c>
      <c r="AY242" s="82">
        <v>46387</v>
      </c>
      <c r="AZ242" s="83" t="s">
        <v>289</v>
      </c>
      <c r="BA242" s="132"/>
      <c r="BB242" s="176"/>
    </row>
    <row r="243" spans="1:54" s="2" customFormat="1" ht="71.25" x14ac:dyDescent="0.25">
      <c r="A243" s="223"/>
      <c r="B243" s="191"/>
      <c r="C243" s="197"/>
      <c r="D243" s="199"/>
      <c r="E243" s="200"/>
      <c r="F243" s="200"/>
      <c r="G243" s="200"/>
      <c r="H243" s="200"/>
      <c r="I243" s="201"/>
      <c r="J243" s="201"/>
      <c r="K243" s="200"/>
      <c r="L243" s="205"/>
      <c r="M243" s="206"/>
      <c r="N243" s="195"/>
      <c r="O243" s="182"/>
      <c r="P243" s="164"/>
      <c r="Q243" s="182"/>
      <c r="R243" s="182"/>
      <c r="S243" s="183"/>
      <c r="T243" s="66" t="s">
        <v>300</v>
      </c>
      <c r="U243" s="93" t="s">
        <v>1002</v>
      </c>
      <c r="V243" s="84" t="s">
        <v>36</v>
      </c>
      <c r="W243" s="83" t="s">
        <v>70</v>
      </c>
      <c r="X243" s="83" t="s">
        <v>54</v>
      </c>
      <c r="Y243" s="81" t="str">
        <f t="shared" si="107"/>
        <v>DetectivoManual</v>
      </c>
      <c r="Z243" s="86">
        <f t="shared" si="108"/>
        <v>0.3</v>
      </c>
      <c r="AA243" s="83" t="s">
        <v>169</v>
      </c>
      <c r="AB243" s="83" t="s">
        <v>56</v>
      </c>
      <c r="AC243" s="83" t="s">
        <v>57</v>
      </c>
      <c r="AD243" s="184"/>
      <c r="AE243" s="83" t="s">
        <v>10</v>
      </c>
      <c r="AF243" s="86">
        <f>AF242-AI242</f>
        <v>0.6</v>
      </c>
      <c r="AG243" s="83" t="s">
        <v>60</v>
      </c>
      <c r="AH243" s="86">
        <f t="shared" si="109"/>
        <v>0.3</v>
      </c>
      <c r="AI243" s="86">
        <f t="shared" si="110"/>
        <v>0.18</v>
      </c>
      <c r="AJ243" s="185"/>
      <c r="AK243" s="186"/>
      <c r="AL243" s="187"/>
      <c r="AM243" s="185"/>
      <c r="AN243" s="187"/>
      <c r="AO243" s="219"/>
      <c r="AP243" s="220"/>
      <c r="AQ243" s="218"/>
      <c r="AR243" s="163"/>
      <c r="AS243" s="90" t="s">
        <v>1042</v>
      </c>
      <c r="AT243" s="112" t="s">
        <v>1043</v>
      </c>
      <c r="AU243" s="96" t="s">
        <v>808</v>
      </c>
      <c r="AV243" s="110" t="s">
        <v>1047</v>
      </c>
      <c r="AW243" s="82"/>
      <c r="AX243" s="88">
        <v>46023</v>
      </c>
      <c r="AY243" s="82">
        <v>46387</v>
      </c>
      <c r="AZ243" s="83" t="s">
        <v>289</v>
      </c>
      <c r="BA243" s="133"/>
      <c r="BB243" s="176"/>
    </row>
    <row r="244" spans="1:54" s="2" customFormat="1" ht="57" x14ac:dyDescent="0.25">
      <c r="A244" s="223">
        <f t="shared" ref="A244" si="132">A242+1</f>
        <v>119</v>
      </c>
      <c r="B244" s="191" t="s">
        <v>132</v>
      </c>
      <c r="C244" s="196" t="s">
        <v>141</v>
      </c>
      <c r="D244" s="198" t="s">
        <v>175</v>
      </c>
      <c r="E244" s="200" t="s">
        <v>305</v>
      </c>
      <c r="F244" s="200" t="s">
        <v>305</v>
      </c>
      <c r="G244" s="200" t="s">
        <v>317</v>
      </c>
      <c r="H244" s="200" t="s">
        <v>318</v>
      </c>
      <c r="I244" s="201" t="s">
        <v>957</v>
      </c>
      <c r="J244" s="201" t="s">
        <v>958</v>
      </c>
      <c r="K244" s="200" t="s">
        <v>323</v>
      </c>
      <c r="L244" s="204" t="s">
        <v>321</v>
      </c>
      <c r="M244" s="206" t="s">
        <v>180</v>
      </c>
      <c r="N244" s="195" t="str">
        <f>IF(M244="Máximo_2_Veces_por_Año",$I$468,IF(M244="3_a_24_veces_por_año",$I$469,IF(M244="24_a_500_veces_por_año",$I$470,IF(M244="500_a_5000_veces_por_año",$I$471,IF(M244="mas_de_5000_Veces_por_año",$I$472)))))</f>
        <v>Muy Alta</v>
      </c>
      <c r="O244" s="182">
        <f>IF(N244="Muy Baja",$J$468,IF(N244="Baja",$J$469,IF(N244="Media",$J$470,IF(N244="Alta",$J$471,IF(N244="Muy Alta",$J$472)))))</f>
        <v>1</v>
      </c>
      <c r="P244" s="164" t="s">
        <v>131</v>
      </c>
      <c r="Q244" s="182">
        <f>IF(P244="Leve",$I$476,IF(P244="Menor",$I$477,IF(P244="Moderado",$I$478,IF(P244="Mayor",$I$479,IF(P244="Catastrófico",$I$480)))))</f>
        <v>1</v>
      </c>
      <c r="R244" s="182" t="str">
        <f>N244&amp;P244</f>
        <v>Muy AltaCatastrófico</v>
      </c>
      <c r="S244" s="183" t="str">
        <f>IF(R244="Muy AltaLeve","Alto",IF(R244="AltaLeve","Moderado",IF(R244="MediaLeve","Moderado",IF(R244="BajaLeve","Bajo",IF(R244="Muy BajaLeve","Bajo",IF(R244="Muy AltaMenor","Alto",IF(R244="AltaMenor","Moderado",IF(R244="MediaMenor","Moderado",IF(R244="BajaMenor","Moderado",IF(R244="Muy BajaMenor","Bajo",IF(R244="Muy AltaModerado","Alto",IF(R244="AltaModerado","Alto",IF(R244="MediaModerado","Moderado",IF(R244="BajaModerado","Moderado",IF(R244="Muy BajaModerado","Moderado",IF(R244="Muy AltaMayor","Alto",IF(R244="AltaMayor","Alto",IF(R244="MediaMayor","Alto",IF(R244="BajaMayor","Alto",IF(R244="Muy BajaMayor","Alto",IF(R244="Muy AltaCatastrófico","Extremo",IF(R244="AltaCatastrófico","Extremo",IF(R244="MediaCatastrófico","Extremo",IF(R244="BajaCatastrófico","Extremo",IF(R244="Muy BajaCatastrófico","Extremo")))))))))))))))))))))))))</f>
        <v>Extremo</v>
      </c>
      <c r="T244" s="66" t="s">
        <v>298</v>
      </c>
      <c r="U244" s="92" t="s">
        <v>1007</v>
      </c>
      <c r="V244" s="84" t="s">
        <v>35</v>
      </c>
      <c r="W244" s="83" t="s">
        <v>53</v>
      </c>
      <c r="X244" s="83" t="s">
        <v>54</v>
      </c>
      <c r="Y244" s="81" t="str">
        <f t="shared" si="107"/>
        <v>PreventivoManual</v>
      </c>
      <c r="Z244" s="86">
        <f t="shared" si="108"/>
        <v>0.4</v>
      </c>
      <c r="AA244" s="83" t="s">
        <v>55</v>
      </c>
      <c r="AB244" s="83" t="s">
        <v>56</v>
      </c>
      <c r="AC244" s="83" t="s">
        <v>57</v>
      </c>
      <c r="AD244" s="184" t="str">
        <f>J244</f>
        <v xml:space="preserve">POSIBILIDAD DE OCURRENCIA DE CAIDAS </v>
      </c>
      <c r="AE244" s="83" t="s">
        <v>10</v>
      </c>
      <c r="AF244" s="86">
        <f>O244</f>
        <v>1</v>
      </c>
      <c r="AG244" s="83" t="s">
        <v>52</v>
      </c>
      <c r="AH244" s="86">
        <f t="shared" si="109"/>
        <v>0.4</v>
      </c>
      <c r="AI244" s="86">
        <f t="shared" si="110"/>
        <v>0.4</v>
      </c>
      <c r="AJ244" s="185">
        <f>AF245-AI245</f>
        <v>0.42</v>
      </c>
      <c r="AK244" s="186">
        <f>Q244</f>
        <v>1</v>
      </c>
      <c r="AL244" s="187" t="str">
        <f>IF(AJ244&lt;=0.2,"Muy Baja",IF((AJ244&gt;0.2)*AND(AJ244&lt;=0.4),"Baja",IF((AJ244&gt;0.4)*AND(AJ244&lt;=0.6),"Media",IF((AJ244&gt;0.6)*AND(AJ244&lt;=0.8),"Alta",IF((AJ244&gt;0.8)*AND(AJ244&lt;=1),"Muy Alta",0)))))</f>
        <v>Media</v>
      </c>
      <c r="AM244" s="185">
        <f>AJ244</f>
        <v>0.42</v>
      </c>
      <c r="AN244" s="187" t="str">
        <f>IF(AK244&lt;=0.2,"Leve",IF((AK244&gt;0.2)*AND(AK244&lt;=0.4),"Menor",IF((AK244&gt;0.4)*AND(AK244&lt;=0.6),"Moderado",IF((AK244&gt;0.6)*AND(AK244&lt;=0.8),"Mayor",IF((AK244&gt;0.8)*AND(AK244&lt;=1),"Catastrófico",0)))))</f>
        <v>Catastrófico</v>
      </c>
      <c r="AO244" s="219">
        <f>AK244</f>
        <v>1</v>
      </c>
      <c r="AP244" s="220" t="str">
        <f>AL244&amp;AN244</f>
        <v>MediaCatastrófico</v>
      </c>
      <c r="AQ244" s="217" t="str">
        <f>IF(AP244="Muy AltaLeve","Alto",IF(AP244="AltaLeve","Moderado",IF(AP244="MediaLeve","Moderado",IF(AP244="BajaLeve","Bajo",IF(AP244="Muy BajaLeve","Bajo",IF(AP244="Muy AltaMenor","Alto",IF(AP244="AltaMenor","Moderado",IF(AP244="MediaMenor","Moderado",IF(AP244="BajaMenor","Moderado",IF(AP244="Muy BajaMenor","Bajo",IF(AP244="Muy AltaModerado","Alto",IF(AP244="AltaModerado","Alto",IF(AP244="MediaModerado","Moderado",IF(AP244="BajaModerado","Moderado",IF(AP244="Muy BajaModerado","Moderado",IF(AP244="Muy AltaMayor","Alto",IF(AP244="AltaMayor","Alto",IF(AP244="MediaMayor","Alto",IF(AP244="BajaMayor","Alto",IF(AP244="Muy BajaMayor","Alto",IF(AP244="Muy AltaCatastrófico","Extremo",IF(AP244="AltaCatastrófico","Extremo",IF(AP244="MediaCatastrófico","Extremo",IF(AP244="BajaCatastrófico","Extremo",IF(AP244="Muy BajaCatastrófico","Extremo")))))))))))))))))))))))))</f>
        <v>Extremo</v>
      </c>
      <c r="AR244" s="163" t="s">
        <v>59</v>
      </c>
      <c r="AS244" s="91" t="s">
        <v>1033</v>
      </c>
      <c r="AT244" s="112" t="s">
        <v>1034</v>
      </c>
      <c r="AU244" s="96" t="s">
        <v>808</v>
      </c>
      <c r="AV244" s="112" t="s">
        <v>1035</v>
      </c>
      <c r="AW244" s="88"/>
      <c r="AX244" s="88">
        <v>46023</v>
      </c>
      <c r="AY244" s="88">
        <v>46387</v>
      </c>
      <c r="AZ244" s="83" t="s">
        <v>289</v>
      </c>
      <c r="BA244" s="132"/>
      <c r="BB244" s="176"/>
    </row>
    <row r="245" spans="1:54" s="2" customFormat="1" ht="42.75" x14ac:dyDescent="0.25">
      <c r="A245" s="223"/>
      <c r="B245" s="191"/>
      <c r="C245" s="197"/>
      <c r="D245" s="199"/>
      <c r="E245" s="200"/>
      <c r="F245" s="200"/>
      <c r="G245" s="200"/>
      <c r="H245" s="200"/>
      <c r="I245" s="201"/>
      <c r="J245" s="201"/>
      <c r="K245" s="200"/>
      <c r="L245" s="205"/>
      <c r="M245" s="206"/>
      <c r="N245" s="195"/>
      <c r="O245" s="182"/>
      <c r="P245" s="164"/>
      <c r="Q245" s="182"/>
      <c r="R245" s="182"/>
      <c r="S245" s="183"/>
      <c r="T245" s="66" t="s">
        <v>300</v>
      </c>
      <c r="U245" s="92" t="s">
        <v>1002</v>
      </c>
      <c r="V245" s="84" t="s">
        <v>36</v>
      </c>
      <c r="W245" s="83" t="s">
        <v>70</v>
      </c>
      <c r="X245" s="83" t="s">
        <v>54</v>
      </c>
      <c r="Y245" s="81" t="str">
        <f t="shared" si="107"/>
        <v>DetectivoManual</v>
      </c>
      <c r="Z245" s="86">
        <f t="shared" si="108"/>
        <v>0.3</v>
      </c>
      <c r="AA245" s="83" t="s">
        <v>55</v>
      </c>
      <c r="AB245" s="83" t="s">
        <v>56</v>
      </c>
      <c r="AC245" s="83" t="s">
        <v>57</v>
      </c>
      <c r="AD245" s="184"/>
      <c r="AE245" s="83" t="s">
        <v>10</v>
      </c>
      <c r="AF245" s="86">
        <f>AF244-AI244</f>
        <v>0.6</v>
      </c>
      <c r="AG245" s="83" t="s">
        <v>60</v>
      </c>
      <c r="AH245" s="86">
        <f t="shared" si="109"/>
        <v>0.3</v>
      </c>
      <c r="AI245" s="86">
        <f t="shared" si="110"/>
        <v>0.18</v>
      </c>
      <c r="AJ245" s="185"/>
      <c r="AK245" s="186"/>
      <c r="AL245" s="187"/>
      <c r="AM245" s="185"/>
      <c r="AN245" s="187"/>
      <c r="AO245" s="219"/>
      <c r="AP245" s="220"/>
      <c r="AQ245" s="218"/>
      <c r="AR245" s="163"/>
      <c r="AS245" s="90" t="s">
        <v>1042</v>
      </c>
      <c r="AT245" s="110" t="s">
        <v>1048</v>
      </c>
      <c r="AU245" s="96" t="s">
        <v>808</v>
      </c>
      <c r="AV245" s="112" t="s">
        <v>1035</v>
      </c>
      <c r="AW245" s="88"/>
      <c r="AX245" s="88">
        <v>46023</v>
      </c>
      <c r="AY245" s="88">
        <v>46387</v>
      </c>
      <c r="AZ245" s="83" t="s">
        <v>289</v>
      </c>
      <c r="BA245" s="133"/>
      <c r="BB245" s="176"/>
    </row>
    <row r="246" spans="1:54" s="2" customFormat="1" ht="57" x14ac:dyDescent="0.25">
      <c r="A246" s="223">
        <f t="shared" ref="A246" si="133">A244+1</f>
        <v>120</v>
      </c>
      <c r="B246" s="191" t="s">
        <v>132</v>
      </c>
      <c r="C246" s="196" t="s">
        <v>141</v>
      </c>
      <c r="D246" s="198" t="s">
        <v>175</v>
      </c>
      <c r="E246" s="200" t="s">
        <v>149</v>
      </c>
      <c r="F246" s="200" t="s">
        <v>305</v>
      </c>
      <c r="G246" s="200" t="s">
        <v>317</v>
      </c>
      <c r="H246" s="200" t="s">
        <v>319</v>
      </c>
      <c r="I246" s="201" t="s">
        <v>959</v>
      </c>
      <c r="J246" s="201" t="s">
        <v>960</v>
      </c>
      <c r="K246" s="200" t="s">
        <v>323</v>
      </c>
      <c r="L246" s="204" t="s">
        <v>321</v>
      </c>
      <c r="M246" s="206" t="s">
        <v>180</v>
      </c>
      <c r="N246" s="195" t="str">
        <f>IF(M246="Máximo_2_Veces_por_Año",$I$468,IF(M246="3_a_24_veces_por_año",$I$469,IF(M246="24_a_500_veces_por_año",$I$470,IF(M246="500_a_5000_veces_por_año",$I$471,IF(M246="mas_de_5000_Veces_por_año",$I$472)))))</f>
        <v>Muy Alta</v>
      </c>
      <c r="O246" s="182">
        <f>IF(N246="Muy Baja",$J$468,IF(N246="Baja",$J$469,IF(N246="Media",$J$470,IF(N246="Alta",$J$471,IF(N246="Muy Alta",$J$472)))))</f>
        <v>1</v>
      </c>
      <c r="P246" s="164" t="s">
        <v>51</v>
      </c>
      <c r="Q246" s="182">
        <f>IF(P246="Leve",$I$476,IF(P246="Menor",$I$477,IF(P246="Moderado",$I$478,IF(P246="Mayor",$I$479,IF(P246="Catastrófico",$I$480)))))</f>
        <v>0.6</v>
      </c>
      <c r="R246" s="182" t="str">
        <f>N246&amp;P246</f>
        <v>Muy AltaModerado</v>
      </c>
      <c r="S246" s="183" t="str">
        <f>IF(R246="Muy AltaLeve","Alto",IF(R246="AltaLeve","Moderado",IF(R246="MediaLeve","Moderado",IF(R246="BajaLeve","Bajo",IF(R246="Muy BajaLeve","Bajo",IF(R246="Muy AltaMenor","Alto",IF(R246="AltaMenor","Moderado",IF(R246="MediaMenor","Moderado",IF(R246="BajaMenor","Moderado",IF(R246="Muy BajaMenor","Bajo",IF(R246="Muy AltaModerado","Alto",IF(R246="AltaModerado","Alto",IF(R246="MediaModerado","Moderado",IF(R246="BajaModerado","Moderado",IF(R246="Muy BajaModerado","Moderado",IF(R246="Muy AltaMayor","Alto",IF(R246="AltaMayor","Alto",IF(R246="MediaMayor","Alto",IF(R246="BajaMayor","Alto",IF(R246="Muy BajaMayor","Alto",IF(R246="Muy AltaCatastrófico","Extremo",IF(R246="AltaCatastrófico","Extremo",IF(R246="MediaCatastrófico","Extremo",IF(R246="BajaCatastrófico","Extremo",IF(R246="Muy BajaCatastrófico","Extremo")))))))))))))))))))))))))</f>
        <v>Alto</v>
      </c>
      <c r="T246" s="66" t="s">
        <v>298</v>
      </c>
      <c r="U246" s="92" t="s">
        <v>1008</v>
      </c>
      <c r="V246" s="84" t="s">
        <v>35</v>
      </c>
      <c r="W246" s="83" t="s">
        <v>53</v>
      </c>
      <c r="X246" s="83" t="s">
        <v>54</v>
      </c>
      <c r="Y246" s="81" t="str">
        <f t="shared" si="107"/>
        <v>PreventivoManual</v>
      </c>
      <c r="Z246" s="86">
        <f t="shared" si="108"/>
        <v>0.4</v>
      </c>
      <c r="AA246" s="83" t="s">
        <v>55</v>
      </c>
      <c r="AB246" s="83" t="s">
        <v>56</v>
      </c>
      <c r="AC246" s="83" t="s">
        <v>57</v>
      </c>
      <c r="AD246" s="184" t="str">
        <f>J246</f>
        <v>POSIBILIDAD DE OCURRENCIA DE SUCESOS DE SEGURIDAD ASOCIADOS A PROCEDIMIENTOS QUIRÚRGICOS</v>
      </c>
      <c r="AE246" s="83" t="s">
        <v>10</v>
      </c>
      <c r="AF246" s="86">
        <f>O246</f>
        <v>1</v>
      </c>
      <c r="AG246" s="83" t="s">
        <v>52</v>
      </c>
      <c r="AH246" s="86">
        <f t="shared" si="109"/>
        <v>0.4</v>
      </c>
      <c r="AI246" s="86">
        <f t="shared" si="110"/>
        <v>0.4</v>
      </c>
      <c r="AJ246" s="185">
        <f>AF247-AI247</f>
        <v>0.42</v>
      </c>
      <c r="AK246" s="186">
        <f>Q246</f>
        <v>0.6</v>
      </c>
      <c r="AL246" s="187" t="str">
        <f>IF(AJ246&lt;=0.2,"Muy Baja",IF((AJ246&gt;0.2)*AND(AJ246&lt;=0.4),"Baja",IF((AJ246&gt;0.4)*AND(AJ246&lt;=0.6),"Media",IF((AJ246&gt;0.6)*AND(AJ246&lt;=0.8),"Alta",IF((AJ246&gt;0.8)*AND(AJ246&lt;=1),"Muy Alta",0)))))</f>
        <v>Media</v>
      </c>
      <c r="AM246" s="185">
        <f>AJ246</f>
        <v>0.42</v>
      </c>
      <c r="AN246" s="187" t="str">
        <f>IF(AK246&lt;=0.2,"Leve",IF((AK246&gt;0.2)*AND(AK246&lt;=0.4),"Menor",IF((AK246&gt;0.4)*AND(AK246&lt;=0.6),"Moderado",IF((AK246&gt;0.6)*AND(AK246&lt;=0.8),"Mayor",IF((AK246&gt;0.8)*AND(AK246&lt;=1),"Catastrófico",0)))))</f>
        <v>Moderado</v>
      </c>
      <c r="AO246" s="219">
        <f>AK246</f>
        <v>0.6</v>
      </c>
      <c r="AP246" s="220" t="str">
        <f>AL246&amp;AN246</f>
        <v>MediaModerado</v>
      </c>
      <c r="AQ246" s="217" t="str">
        <f>IF(AP246="Muy AltaLeve","Alto",IF(AP246="AltaLeve","Moderado",IF(AP246="MediaLeve","Moderado",IF(AP246="BajaLeve","Bajo",IF(AP246="Muy BajaLeve","Bajo",IF(AP246="Muy AltaMenor","Alto",IF(AP246="AltaMenor","Moderado",IF(AP246="MediaMenor","Moderado",IF(AP246="BajaMenor","Moderado",IF(AP246="Muy BajaMenor","Bajo",IF(AP246="Muy AltaModerado","Alto",IF(AP246="AltaModerado","Alto",IF(AP246="MediaModerado","Moderado",IF(AP246="BajaModerado","Moderado",IF(AP246="Muy BajaModerado","Moderado",IF(AP246="Muy AltaMayor","Alto",IF(AP246="AltaMayor","Alto",IF(AP246="MediaMayor","Alto",IF(AP246="BajaMayor","Alto",IF(AP246="Muy BajaMayor","Alto",IF(AP246="Muy AltaCatastrófico","Extremo",IF(AP246="AltaCatastrófico","Extremo",IF(AP246="MediaCatastrófico","Extremo",IF(AP246="BajaCatastrófico","Extremo",IF(AP246="Muy BajaCatastrófico","Extremo")))))))))))))))))))))))))</f>
        <v>Moderado</v>
      </c>
      <c r="AR246" s="163" t="s">
        <v>59</v>
      </c>
      <c r="AS246" s="91" t="s">
        <v>1033</v>
      </c>
      <c r="AT246" s="112" t="s">
        <v>1034</v>
      </c>
      <c r="AU246" s="96" t="s">
        <v>808</v>
      </c>
      <c r="AV246" s="112" t="s">
        <v>1035</v>
      </c>
      <c r="AW246" s="88"/>
      <c r="AX246" s="88">
        <v>46023</v>
      </c>
      <c r="AY246" s="88">
        <v>46387</v>
      </c>
      <c r="AZ246" s="83" t="s">
        <v>289</v>
      </c>
      <c r="BA246" s="132"/>
      <c r="BB246" s="176"/>
    </row>
    <row r="247" spans="1:54" s="2" customFormat="1" ht="42.75" x14ac:dyDescent="0.25">
      <c r="A247" s="223"/>
      <c r="B247" s="191"/>
      <c r="C247" s="197"/>
      <c r="D247" s="199"/>
      <c r="E247" s="200"/>
      <c r="F247" s="200"/>
      <c r="G247" s="200"/>
      <c r="H247" s="200"/>
      <c r="I247" s="201"/>
      <c r="J247" s="201"/>
      <c r="K247" s="200"/>
      <c r="L247" s="205"/>
      <c r="M247" s="206"/>
      <c r="N247" s="195"/>
      <c r="O247" s="182"/>
      <c r="P247" s="164"/>
      <c r="Q247" s="182"/>
      <c r="R247" s="182"/>
      <c r="S247" s="183"/>
      <c r="T247" s="66" t="s">
        <v>300</v>
      </c>
      <c r="U247" s="92" t="s">
        <v>1002</v>
      </c>
      <c r="V247" s="84" t="s">
        <v>36</v>
      </c>
      <c r="W247" s="83" t="s">
        <v>70</v>
      </c>
      <c r="X247" s="83" t="s">
        <v>54</v>
      </c>
      <c r="Y247" s="81" t="str">
        <f t="shared" si="107"/>
        <v>DetectivoManual</v>
      </c>
      <c r="Z247" s="86">
        <f t="shared" si="108"/>
        <v>0.3</v>
      </c>
      <c r="AA247" s="83" t="s">
        <v>169</v>
      </c>
      <c r="AB247" s="83" t="s">
        <v>56</v>
      </c>
      <c r="AC247" s="83" t="s">
        <v>57</v>
      </c>
      <c r="AD247" s="184"/>
      <c r="AE247" s="83" t="s">
        <v>10</v>
      </c>
      <c r="AF247" s="86">
        <f>AF246-AI246</f>
        <v>0.6</v>
      </c>
      <c r="AG247" s="83" t="s">
        <v>60</v>
      </c>
      <c r="AH247" s="86">
        <f t="shared" si="109"/>
        <v>0.3</v>
      </c>
      <c r="AI247" s="86">
        <f t="shared" si="110"/>
        <v>0.18</v>
      </c>
      <c r="AJ247" s="185"/>
      <c r="AK247" s="186"/>
      <c r="AL247" s="187"/>
      <c r="AM247" s="185"/>
      <c r="AN247" s="187"/>
      <c r="AO247" s="219"/>
      <c r="AP247" s="220"/>
      <c r="AQ247" s="218"/>
      <c r="AR247" s="163"/>
      <c r="AS247" s="90" t="s">
        <v>1042</v>
      </c>
      <c r="AT247" s="112" t="s">
        <v>1043</v>
      </c>
      <c r="AU247" s="96" t="s">
        <v>808</v>
      </c>
      <c r="AV247" s="112" t="s">
        <v>1035</v>
      </c>
      <c r="AW247" s="88"/>
      <c r="AX247" s="88">
        <v>46023</v>
      </c>
      <c r="AY247" s="88">
        <v>46387</v>
      </c>
      <c r="AZ247" s="83" t="s">
        <v>289</v>
      </c>
      <c r="BA247" s="133"/>
      <c r="BB247" s="176"/>
    </row>
    <row r="248" spans="1:54" s="2" customFormat="1" ht="57" x14ac:dyDescent="0.25">
      <c r="A248" s="223">
        <f t="shared" ref="A248" si="134">A246+1</f>
        <v>121</v>
      </c>
      <c r="B248" s="191" t="s">
        <v>72</v>
      </c>
      <c r="C248" s="196" t="s">
        <v>146</v>
      </c>
      <c r="D248" s="198" t="s">
        <v>146</v>
      </c>
      <c r="E248" s="200" t="s">
        <v>149</v>
      </c>
      <c r="F248" s="200" t="s">
        <v>120</v>
      </c>
      <c r="G248" s="200" t="s">
        <v>317</v>
      </c>
      <c r="H248" s="200" t="s">
        <v>319</v>
      </c>
      <c r="I248" s="201" t="s">
        <v>961</v>
      </c>
      <c r="J248" s="201" t="s">
        <v>962</v>
      </c>
      <c r="K248" s="200" t="s">
        <v>323</v>
      </c>
      <c r="L248" s="204" t="s">
        <v>321</v>
      </c>
      <c r="M248" s="206" t="s">
        <v>180</v>
      </c>
      <c r="N248" s="195" t="str">
        <f>IF(M248="Máximo_2_Veces_por_Año",$I$468,IF(M248="3_a_24_veces_por_año",$I$469,IF(M248="24_a_500_veces_por_año",$I$470,IF(M248="500_a_5000_veces_por_año",$I$471,IF(M248="mas_de_5000_Veces_por_año",$I$472)))))</f>
        <v>Muy Alta</v>
      </c>
      <c r="O248" s="182">
        <f>IF(N248="Muy Baja",$J$468,IF(N248="Baja",$J$469,IF(N248="Media",$J$470,IF(N248="Alta",$J$471,IF(N248="Muy Alta",$J$472)))))</f>
        <v>1</v>
      </c>
      <c r="P248" s="164" t="s">
        <v>51</v>
      </c>
      <c r="Q248" s="182">
        <f>IF(P248="Leve",$I$476,IF(P248="Menor",$I$477,IF(P248="Moderado",$I$478,IF(P248="Mayor",$I$479,IF(P248="Catastrófico",$I$480)))))</f>
        <v>0.6</v>
      </c>
      <c r="R248" s="182" t="str">
        <f>N248&amp;P248</f>
        <v>Muy AltaModerado</v>
      </c>
      <c r="S248" s="183" t="str">
        <f>IF(R248="Muy AltaLeve","Alto",IF(R248="AltaLeve","Moderado",IF(R248="MediaLeve","Moderado",IF(R248="BajaLeve","Bajo",IF(R248="Muy BajaLeve","Bajo",IF(R248="Muy AltaMenor","Alto",IF(R248="AltaMenor","Moderado",IF(R248="MediaMenor","Moderado",IF(R248="BajaMenor","Moderado",IF(R248="Muy BajaMenor","Bajo",IF(R248="Muy AltaModerado","Alto",IF(R248="AltaModerado","Alto",IF(R248="MediaModerado","Moderado",IF(R248="BajaModerado","Moderado",IF(R248="Muy BajaModerado","Moderado",IF(R248="Muy AltaMayor","Alto",IF(R248="AltaMayor","Alto",IF(R248="MediaMayor","Alto",IF(R248="BajaMayor","Alto",IF(R248="Muy BajaMayor","Alto",IF(R248="Muy AltaCatastrófico","Extremo",IF(R248="AltaCatastrófico","Extremo",IF(R248="MediaCatastrófico","Extremo",IF(R248="BajaCatastrófico","Extremo",IF(R248="Muy BajaCatastrófico","Extremo")))))))))))))))))))))))))</f>
        <v>Alto</v>
      </c>
      <c r="T248" s="66" t="s">
        <v>298</v>
      </c>
      <c r="U248" s="92" t="s">
        <v>1009</v>
      </c>
      <c r="V248" s="84" t="s">
        <v>35</v>
      </c>
      <c r="W248" s="83" t="s">
        <v>53</v>
      </c>
      <c r="X248" s="83" t="s">
        <v>54</v>
      </c>
      <c r="Y248" s="81" t="str">
        <f t="shared" si="107"/>
        <v>PreventivoManual</v>
      </c>
      <c r="Z248" s="86">
        <f t="shared" si="108"/>
        <v>0.4</v>
      </c>
      <c r="AA248" s="83" t="s">
        <v>55</v>
      </c>
      <c r="AB248" s="83" t="s">
        <v>56</v>
      </c>
      <c r="AC248" s="83" t="s">
        <v>57</v>
      </c>
      <c r="AD248" s="184" t="str">
        <f>J248</f>
        <v>POSIBILIDAD DE DESARROLLO DE ULCERAS POR PRESIÓN EN PACIENTES HOSPITALIZADOS</v>
      </c>
      <c r="AE248" s="83" t="s">
        <v>10</v>
      </c>
      <c r="AF248" s="86">
        <f>O248</f>
        <v>1</v>
      </c>
      <c r="AG248" s="83" t="s">
        <v>52</v>
      </c>
      <c r="AH248" s="86">
        <f t="shared" si="109"/>
        <v>0.4</v>
      </c>
      <c r="AI248" s="86">
        <f t="shared" si="110"/>
        <v>0.4</v>
      </c>
      <c r="AJ248" s="185">
        <f>AF249-AI249</f>
        <v>0.42</v>
      </c>
      <c r="AK248" s="186">
        <f>Q248</f>
        <v>0.6</v>
      </c>
      <c r="AL248" s="187" t="str">
        <f>IF(AJ248&lt;=0.2,"Muy Baja",IF((AJ248&gt;0.2)*AND(AJ248&lt;=0.4),"Baja",IF((AJ248&gt;0.4)*AND(AJ248&lt;=0.6),"Media",IF((AJ248&gt;0.6)*AND(AJ248&lt;=0.8),"Alta",IF((AJ248&gt;0.8)*AND(AJ248&lt;=1),"Muy Alta",0)))))</f>
        <v>Media</v>
      </c>
      <c r="AM248" s="185">
        <f>AJ248</f>
        <v>0.42</v>
      </c>
      <c r="AN248" s="187" t="str">
        <f>IF(AK248&lt;=0.2,"Leve",IF((AK248&gt;0.2)*AND(AK248&lt;=0.4),"Menor",IF((AK248&gt;0.4)*AND(AK248&lt;=0.6),"Moderado",IF((AK248&gt;0.6)*AND(AK248&lt;=0.8),"Mayor",IF((AK248&gt;0.8)*AND(AK248&lt;=1),"Catastrófico",0)))))</f>
        <v>Moderado</v>
      </c>
      <c r="AO248" s="219">
        <f>AK248</f>
        <v>0.6</v>
      </c>
      <c r="AP248" s="220" t="str">
        <f>AL248&amp;AN248</f>
        <v>MediaModerado</v>
      </c>
      <c r="AQ248" s="217" t="str">
        <f>IF(AP248="Muy AltaLeve","Alto",IF(AP248="AltaLeve","Moderado",IF(AP248="MediaLeve","Moderado",IF(AP248="BajaLeve","Bajo",IF(AP248="Muy BajaLeve","Bajo",IF(AP248="Muy AltaMenor","Alto",IF(AP248="AltaMenor","Moderado",IF(AP248="MediaMenor","Moderado",IF(AP248="BajaMenor","Moderado",IF(AP248="Muy BajaMenor","Bajo",IF(AP248="Muy AltaModerado","Alto",IF(AP248="AltaModerado","Alto",IF(AP248="MediaModerado","Moderado",IF(AP248="BajaModerado","Moderado",IF(AP248="Muy BajaModerado","Moderado",IF(AP248="Muy AltaMayor","Alto",IF(AP248="AltaMayor","Alto",IF(AP248="MediaMayor","Alto",IF(AP248="BajaMayor","Alto",IF(AP248="Muy BajaMayor","Alto",IF(AP248="Muy AltaCatastrófico","Extremo",IF(AP248="AltaCatastrófico","Extremo",IF(AP248="MediaCatastrófico","Extremo",IF(AP248="BajaCatastrófico","Extremo",IF(AP248="Muy BajaCatastrófico","Extremo")))))))))))))))))))))))))</f>
        <v>Moderado</v>
      </c>
      <c r="AR248" s="163" t="s">
        <v>59</v>
      </c>
      <c r="AS248" s="91" t="s">
        <v>1033</v>
      </c>
      <c r="AT248" s="112" t="s">
        <v>1034</v>
      </c>
      <c r="AU248" s="96" t="s">
        <v>808</v>
      </c>
      <c r="AV248" s="112" t="s">
        <v>1035</v>
      </c>
      <c r="AW248" s="88"/>
      <c r="AX248" s="88">
        <v>46023</v>
      </c>
      <c r="AY248" s="88">
        <v>46387</v>
      </c>
      <c r="AZ248" s="83" t="s">
        <v>289</v>
      </c>
      <c r="BA248" s="132"/>
      <c r="BB248" s="176"/>
    </row>
    <row r="249" spans="1:54" s="2" customFormat="1" ht="42.75" x14ac:dyDescent="0.25">
      <c r="A249" s="223"/>
      <c r="B249" s="191"/>
      <c r="C249" s="197"/>
      <c r="D249" s="199"/>
      <c r="E249" s="200"/>
      <c r="F249" s="200"/>
      <c r="G249" s="200"/>
      <c r="H249" s="200"/>
      <c r="I249" s="201"/>
      <c r="J249" s="201"/>
      <c r="K249" s="200"/>
      <c r="L249" s="205"/>
      <c r="M249" s="206"/>
      <c r="N249" s="195"/>
      <c r="O249" s="182"/>
      <c r="P249" s="164"/>
      <c r="Q249" s="182"/>
      <c r="R249" s="182"/>
      <c r="S249" s="183"/>
      <c r="T249" s="66" t="s">
        <v>300</v>
      </c>
      <c r="U249" s="92" t="s">
        <v>1002</v>
      </c>
      <c r="V249" s="84" t="s">
        <v>36</v>
      </c>
      <c r="W249" s="83" t="s">
        <v>70</v>
      </c>
      <c r="X249" s="83" t="s">
        <v>54</v>
      </c>
      <c r="Y249" s="81" t="str">
        <f t="shared" si="107"/>
        <v>DetectivoManual</v>
      </c>
      <c r="Z249" s="86">
        <f t="shared" si="108"/>
        <v>0.3</v>
      </c>
      <c r="AA249" s="83" t="s">
        <v>55</v>
      </c>
      <c r="AB249" s="83" t="s">
        <v>56</v>
      </c>
      <c r="AC249" s="83" t="s">
        <v>57</v>
      </c>
      <c r="AD249" s="184"/>
      <c r="AE249" s="83" t="s">
        <v>10</v>
      </c>
      <c r="AF249" s="86">
        <f>AF248-AI248</f>
        <v>0.6</v>
      </c>
      <c r="AG249" s="83" t="s">
        <v>60</v>
      </c>
      <c r="AH249" s="86">
        <f t="shared" si="109"/>
        <v>0.3</v>
      </c>
      <c r="AI249" s="86">
        <f t="shared" si="110"/>
        <v>0.18</v>
      </c>
      <c r="AJ249" s="185"/>
      <c r="AK249" s="186"/>
      <c r="AL249" s="187"/>
      <c r="AM249" s="185"/>
      <c r="AN249" s="187"/>
      <c r="AO249" s="219"/>
      <c r="AP249" s="220"/>
      <c r="AQ249" s="218"/>
      <c r="AR249" s="163"/>
      <c r="AS249" s="90" t="s">
        <v>1042</v>
      </c>
      <c r="AT249" s="112" t="s">
        <v>1043</v>
      </c>
      <c r="AU249" s="96" t="s">
        <v>808</v>
      </c>
      <c r="AV249" s="112" t="s">
        <v>1035</v>
      </c>
      <c r="AW249" s="88"/>
      <c r="AX249" s="88">
        <v>46023</v>
      </c>
      <c r="AY249" s="88">
        <v>46387</v>
      </c>
      <c r="AZ249" s="89" t="s">
        <v>289</v>
      </c>
      <c r="BA249" s="133"/>
      <c r="BB249" s="176"/>
    </row>
    <row r="250" spans="1:54" s="2" customFormat="1" ht="57" x14ac:dyDescent="0.25">
      <c r="A250" s="223">
        <f t="shared" ref="A250" si="135">A248+1</f>
        <v>122</v>
      </c>
      <c r="B250" s="191" t="s">
        <v>132</v>
      </c>
      <c r="C250" s="196" t="s">
        <v>141</v>
      </c>
      <c r="D250" s="198" t="s">
        <v>175</v>
      </c>
      <c r="E250" s="200" t="s">
        <v>83</v>
      </c>
      <c r="F250" s="200" t="s">
        <v>120</v>
      </c>
      <c r="G250" s="200" t="s">
        <v>317</v>
      </c>
      <c r="H250" s="200" t="s">
        <v>262</v>
      </c>
      <c r="I250" s="201" t="s">
        <v>963</v>
      </c>
      <c r="J250" s="201" t="s">
        <v>964</v>
      </c>
      <c r="K250" s="200" t="s">
        <v>323</v>
      </c>
      <c r="L250" s="204" t="s">
        <v>321</v>
      </c>
      <c r="M250" s="206" t="s">
        <v>180</v>
      </c>
      <c r="N250" s="195" t="str">
        <f>IF(M250="Máximo_2_Veces_por_Año",$I$468,IF(M250="3_a_24_veces_por_año",$I$469,IF(M250="24_a_500_veces_por_año",$I$470,IF(M250="500_a_5000_veces_por_año",$I$471,IF(M250="mas_de_5000_Veces_por_año",$I$472)))))</f>
        <v>Muy Alta</v>
      </c>
      <c r="O250" s="182">
        <f>IF(N250="Muy Baja",$J$468,IF(N250="Baja",$J$469,IF(N250="Media",$J$470,IF(N250="Alta",$J$471,IF(N250="Muy Alta",$J$472)))))</f>
        <v>1</v>
      </c>
      <c r="P250" s="164" t="s">
        <v>51</v>
      </c>
      <c r="Q250" s="182">
        <f>IF(P250="Leve",$I$476,IF(P250="Menor",$I$477,IF(P250="Moderado",$I$478,IF(P250="Mayor",$I$479,IF(P250="Catastrófico",$I$480)))))</f>
        <v>0.6</v>
      </c>
      <c r="R250" s="182" t="str">
        <f>N250&amp;P250</f>
        <v>Muy AltaModerado</v>
      </c>
      <c r="S250" s="183" t="str">
        <f>IF(R250="Muy AltaLeve","Alto",IF(R250="AltaLeve","Moderado",IF(R250="MediaLeve","Moderado",IF(R250="BajaLeve","Bajo",IF(R250="Muy BajaLeve","Bajo",IF(R250="Muy AltaMenor","Alto",IF(R250="AltaMenor","Moderado",IF(R250="MediaMenor","Moderado",IF(R250="BajaMenor","Moderado",IF(R250="Muy BajaMenor","Bajo",IF(R250="Muy AltaModerado","Alto",IF(R250="AltaModerado","Alto",IF(R250="MediaModerado","Moderado",IF(R250="BajaModerado","Moderado",IF(R250="Muy BajaModerado","Moderado",IF(R250="Muy AltaMayor","Alto",IF(R250="AltaMayor","Alto",IF(R250="MediaMayor","Alto",IF(R250="BajaMayor","Alto",IF(R250="Muy BajaMayor","Alto",IF(R250="Muy AltaCatastrófico","Extremo",IF(R250="AltaCatastrófico","Extremo",IF(R250="MediaCatastrófico","Extremo",IF(R250="BajaCatastrófico","Extremo",IF(R250="Muy BajaCatastrófico","Extremo")))))))))))))))))))))))))</f>
        <v>Alto</v>
      </c>
      <c r="T250" s="66" t="s">
        <v>298</v>
      </c>
      <c r="U250" s="92" t="s">
        <v>1010</v>
      </c>
      <c r="V250" s="84" t="s">
        <v>35</v>
      </c>
      <c r="W250" s="83" t="s">
        <v>53</v>
      </c>
      <c r="X250" s="83" t="s">
        <v>54</v>
      </c>
      <c r="Y250" s="81" t="str">
        <f t="shared" si="107"/>
        <v>PreventivoManual</v>
      </c>
      <c r="Z250" s="86">
        <f t="shared" si="108"/>
        <v>0.4</v>
      </c>
      <c r="AA250" s="83" t="s">
        <v>55</v>
      </c>
      <c r="AB250" s="83" t="s">
        <v>56</v>
      </c>
      <c r="AC250" s="83" t="s">
        <v>57</v>
      </c>
      <c r="AD250" s="184" t="str">
        <f>J250</f>
        <v>POSIBILIDAD DE OCURRENCIA DE SUCESOS DE SEGURIDAD ASOCIADOS A LA CORRECTA IDENTIFICACIÓN DEL PACIENTE</v>
      </c>
      <c r="AE250" s="83" t="s">
        <v>10</v>
      </c>
      <c r="AF250" s="86">
        <f>O250</f>
        <v>1</v>
      </c>
      <c r="AG250" s="83" t="s">
        <v>52</v>
      </c>
      <c r="AH250" s="86">
        <f t="shared" si="109"/>
        <v>0.4</v>
      </c>
      <c r="AI250" s="86">
        <f t="shared" si="110"/>
        <v>0.4</v>
      </c>
      <c r="AJ250" s="185">
        <f>AF251-AI251</f>
        <v>0.42</v>
      </c>
      <c r="AK250" s="186">
        <f>Q250</f>
        <v>0.6</v>
      </c>
      <c r="AL250" s="187" t="str">
        <f>IF(AJ250&lt;=0.2,"Muy Baja",IF((AJ250&gt;0.2)*AND(AJ250&lt;=0.4),"Baja",IF((AJ250&gt;0.4)*AND(AJ250&lt;=0.6),"Media",IF((AJ250&gt;0.6)*AND(AJ250&lt;=0.8),"Alta",IF((AJ250&gt;0.8)*AND(AJ250&lt;=1),"Muy Alta",0)))))</f>
        <v>Media</v>
      </c>
      <c r="AM250" s="185">
        <f>AJ250</f>
        <v>0.42</v>
      </c>
      <c r="AN250" s="187" t="str">
        <f>IF(AK250&lt;=0.2,"Leve",IF((AK250&gt;0.2)*AND(AK250&lt;=0.4),"Menor",IF((AK250&gt;0.4)*AND(AK250&lt;=0.6),"Moderado",IF((AK250&gt;0.6)*AND(AK250&lt;=0.8),"Mayor",IF((AK250&gt;0.8)*AND(AK250&lt;=1),"Catastrófico",0)))))</f>
        <v>Moderado</v>
      </c>
      <c r="AO250" s="219">
        <f>AK250</f>
        <v>0.6</v>
      </c>
      <c r="AP250" s="220" t="str">
        <f>AL250&amp;AN250</f>
        <v>MediaModerado</v>
      </c>
      <c r="AQ250" s="217" t="str">
        <f>IF(AP250="Muy AltaLeve","Alto",IF(AP250="AltaLeve","Moderado",IF(AP250="MediaLeve","Moderado",IF(AP250="BajaLeve","Bajo",IF(AP250="Muy BajaLeve","Bajo",IF(AP250="Muy AltaMenor","Alto",IF(AP250="AltaMenor","Moderado",IF(AP250="MediaMenor","Moderado",IF(AP250="BajaMenor","Moderado",IF(AP250="Muy BajaMenor","Bajo",IF(AP250="Muy AltaModerado","Alto",IF(AP250="AltaModerado","Alto",IF(AP250="MediaModerado","Moderado",IF(AP250="BajaModerado","Moderado",IF(AP250="Muy BajaModerado","Moderado",IF(AP250="Muy AltaMayor","Alto",IF(AP250="AltaMayor","Alto",IF(AP250="MediaMayor","Alto",IF(AP250="BajaMayor","Alto",IF(AP250="Muy BajaMayor","Alto",IF(AP250="Muy AltaCatastrófico","Extremo",IF(AP250="AltaCatastrófico","Extremo",IF(AP250="MediaCatastrófico","Extremo",IF(AP250="BajaCatastrófico","Extremo",IF(AP250="Muy BajaCatastrófico","Extremo")))))))))))))))))))))))))</f>
        <v>Moderado</v>
      </c>
      <c r="AR250" s="163" t="s">
        <v>59</v>
      </c>
      <c r="AS250" s="91" t="s">
        <v>1033</v>
      </c>
      <c r="AT250" s="112" t="s">
        <v>1034</v>
      </c>
      <c r="AU250" s="96" t="s">
        <v>808</v>
      </c>
      <c r="AV250" s="112" t="s">
        <v>1035</v>
      </c>
      <c r="AW250" s="172"/>
      <c r="AX250" s="172">
        <v>46023</v>
      </c>
      <c r="AY250" s="172">
        <v>46387</v>
      </c>
      <c r="AZ250" s="164" t="s">
        <v>289</v>
      </c>
      <c r="BA250" s="132"/>
      <c r="BB250" s="176"/>
    </row>
    <row r="251" spans="1:54" s="2" customFormat="1" ht="42.75" x14ac:dyDescent="0.25">
      <c r="A251" s="223"/>
      <c r="B251" s="191"/>
      <c r="C251" s="197"/>
      <c r="D251" s="199"/>
      <c r="E251" s="200"/>
      <c r="F251" s="200"/>
      <c r="G251" s="200"/>
      <c r="H251" s="200"/>
      <c r="I251" s="201"/>
      <c r="J251" s="201"/>
      <c r="K251" s="200"/>
      <c r="L251" s="205"/>
      <c r="M251" s="206"/>
      <c r="N251" s="195"/>
      <c r="O251" s="182"/>
      <c r="P251" s="164"/>
      <c r="Q251" s="182"/>
      <c r="R251" s="182"/>
      <c r="S251" s="183"/>
      <c r="T251" s="66" t="s">
        <v>300</v>
      </c>
      <c r="U251" s="92" t="s">
        <v>1002</v>
      </c>
      <c r="V251" s="84" t="s">
        <v>36</v>
      </c>
      <c r="W251" s="83" t="s">
        <v>70</v>
      </c>
      <c r="X251" s="83" t="s">
        <v>54</v>
      </c>
      <c r="Y251" s="81" t="str">
        <f t="shared" si="107"/>
        <v>DetectivoManual</v>
      </c>
      <c r="Z251" s="86">
        <f t="shared" si="108"/>
        <v>0.3</v>
      </c>
      <c r="AA251" s="83" t="s">
        <v>55</v>
      </c>
      <c r="AB251" s="83" t="s">
        <v>56</v>
      </c>
      <c r="AC251" s="83" t="s">
        <v>57</v>
      </c>
      <c r="AD251" s="184"/>
      <c r="AE251" s="83" t="s">
        <v>10</v>
      </c>
      <c r="AF251" s="86">
        <f>AF250-AI250</f>
        <v>0.6</v>
      </c>
      <c r="AG251" s="83" t="s">
        <v>60</v>
      </c>
      <c r="AH251" s="86">
        <f t="shared" si="109"/>
        <v>0.3</v>
      </c>
      <c r="AI251" s="86">
        <f t="shared" si="110"/>
        <v>0.18</v>
      </c>
      <c r="AJ251" s="185"/>
      <c r="AK251" s="186"/>
      <c r="AL251" s="187"/>
      <c r="AM251" s="185"/>
      <c r="AN251" s="187"/>
      <c r="AO251" s="219"/>
      <c r="AP251" s="220"/>
      <c r="AQ251" s="218"/>
      <c r="AR251" s="163"/>
      <c r="AS251" s="90" t="s">
        <v>1042</v>
      </c>
      <c r="AT251" s="112" t="s">
        <v>1043</v>
      </c>
      <c r="AU251" s="96" t="s">
        <v>808</v>
      </c>
      <c r="AV251" s="112" t="s">
        <v>1035</v>
      </c>
      <c r="AW251" s="175"/>
      <c r="AX251" s="172"/>
      <c r="AY251" s="172"/>
      <c r="AZ251" s="164"/>
      <c r="BA251" s="133"/>
      <c r="BB251" s="176"/>
    </row>
    <row r="252" spans="1:54" s="2" customFormat="1" ht="57" x14ac:dyDescent="0.25">
      <c r="A252" s="223">
        <f t="shared" ref="A252" si="136">A250+1</f>
        <v>123</v>
      </c>
      <c r="B252" s="191" t="s">
        <v>72</v>
      </c>
      <c r="C252" s="196" t="s">
        <v>145</v>
      </c>
      <c r="D252" s="198" t="s">
        <v>201</v>
      </c>
      <c r="E252" s="200" t="s">
        <v>83</v>
      </c>
      <c r="F252" s="200" t="s">
        <v>120</v>
      </c>
      <c r="G252" s="200" t="s">
        <v>317</v>
      </c>
      <c r="H252" s="200" t="s">
        <v>319</v>
      </c>
      <c r="I252" s="201" t="s">
        <v>965</v>
      </c>
      <c r="J252" s="201" t="s">
        <v>966</v>
      </c>
      <c r="K252" s="200" t="s">
        <v>184</v>
      </c>
      <c r="L252" s="204" t="s">
        <v>321</v>
      </c>
      <c r="M252" s="206" t="s">
        <v>180</v>
      </c>
      <c r="N252" s="195" t="str">
        <f>IF(M252="Máximo_2_Veces_por_Año",$I$468,IF(M252="3_a_24_veces_por_año",$I$469,IF(M252="24_a_500_veces_por_año",$I$470,IF(M252="500_a_5000_veces_por_año",$I$471,IF(M252="mas_de_5000_Veces_por_año",$I$472)))))</f>
        <v>Muy Alta</v>
      </c>
      <c r="O252" s="182">
        <f>IF(N252="Muy Baja",$J$468,IF(N252="Baja",$J$469,IF(N252="Media",$J$470,IF(N252="Alta",$J$471,IF(N252="Muy Alta",$J$472)))))</f>
        <v>1</v>
      </c>
      <c r="P252" s="164" t="s">
        <v>62</v>
      </c>
      <c r="Q252" s="182">
        <f>IF(P252="Leve",$I$476,IF(P252="Menor",$I$477,IF(P252="Moderado",$I$478,IF(P252="Mayor",$I$479,IF(P252="Catastrófico",$I$480)))))</f>
        <v>0.8</v>
      </c>
      <c r="R252" s="182" t="str">
        <f>N252&amp;P252</f>
        <v>Muy AltaMayor</v>
      </c>
      <c r="S252" s="183" t="str">
        <f>IF(R252="Muy AltaLeve","Alto",IF(R252="AltaLeve","Moderado",IF(R252="MediaLeve","Moderado",IF(R252="BajaLeve","Bajo",IF(R252="Muy BajaLeve","Bajo",IF(R252="Muy AltaMenor","Alto",IF(R252="AltaMenor","Moderado",IF(R252="MediaMenor","Moderado",IF(R252="BajaMenor","Moderado",IF(R252="Muy BajaMenor","Bajo",IF(R252="Muy AltaModerado","Alto",IF(R252="AltaModerado","Alto",IF(R252="MediaModerado","Moderado",IF(R252="BajaModerado","Moderado",IF(R252="Muy BajaModerado","Moderado",IF(R252="Muy AltaMayor","Alto",IF(R252="AltaMayor","Alto",IF(R252="MediaMayor","Alto",IF(R252="BajaMayor","Alto",IF(R252="Muy BajaMayor","Alto",IF(R252="Muy AltaCatastrófico","Extremo",IF(R252="AltaCatastrófico","Extremo",IF(R252="MediaCatastrófico","Extremo",IF(R252="BajaCatastrófico","Extremo",IF(R252="Muy BajaCatastrófico","Extremo")))))))))))))))))))))))))</f>
        <v>Alto</v>
      </c>
      <c r="T252" s="66" t="s">
        <v>298</v>
      </c>
      <c r="U252" s="92" t="s">
        <v>1011</v>
      </c>
      <c r="V252" s="84" t="s">
        <v>36</v>
      </c>
      <c r="W252" s="83" t="s">
        <v>70</v>
      </c>
      <c r="X252" s="83" t="s">
        <v>54</v>
      </c>
      <c r="Y252" s="81" t="str">
        <f t="shared" si="107"/>
        <v>DetectivoManual</v>
      </c>
      <c r="Z252" s="86">
        <f t="shared" si="108"/>
        <v>0.3</v>
      </c>
      <c r="AA252" s="83" t="s">
        <v>55</v>
      </c>
      <c r="AB252" s="83" t="s">
        <v>56</v>
      </c>
      <c r="AC252" s="83" t="s">
        <v>57</v>
      </c>
      <c r="AD252" s="184" t="str">
        <f>J252</f>
        <v xml:space="preserve">POSIBILIDAD DE OCURRENCIA DE SUCESOS DE SEGURIDAD ASOCIADOS A LA OBTENCIÓN DE AYUDAS DIAGNÓSTICAS </v>
      </c>
      <c r="AE252" s="83" t="s">
        <v>10</v>
      </c>
      <c r="AF252" s="86">
        <f>O252</f>
        <v>1</v>
      </c>
      <c r="AG252" s="83" t="s">
        <v>52</v>
      </c>
      <c r="AH252" s="86">
        <f t="shared" si="109"/>
        <v>0.3</v>
      </c>
      <c r="AI252" s="86">
        <f t="shared" si="110"/>
        <v>0.3</v>
      </c>
      <c r="AJ252" s="185">
        <f>AF253-AI253</f>
        <v>0.52499999999999991</v>
      </c>
      <c r="AK252" s="186">
        <f>Q252</f>
        <v>0.8</v>
      </c>
      <c r="AL252" s="187" t="str">
        <f>IF(AJ252&lt;=0.2,"Muy Baja",IF((AJ252&gt;0.2)*AND(AJ252&lt;=0.4),"Baja",IF((AJ252&gt;0.4)*AND(AJ252&lt;=0.6),"Media",IF((AJ252&gt;0.6)*AND(AJ252&lt;=0.8),"Alta",IF((AJ252&gt;0.8)*AND(AJ252&lt;=1),"Muy Alta",0)))))</f>
        <v>Media</v>
      </c>
      <c r="AM252" s="185">
        <f>AJ252</f>
        <v>0.52499999999999991</v>
      </c>
      <c r="AN252" s="187" t="str">
        <f>IF(AK252&lt;=0.2,"Leve",IF((AK252&gt;0.2)*AND(AK252&lt;=0.4),"Menor",IF((AK252&gt;0.4)*AND(AK252&lt;=0.6),"Moderado",IF((AK252&gt;0.6)*AND(AK252&lt;=0.8),"Mayor",IF((AK252&gt;0.8)*AND(AK252&lt;=1),"Catastrófico",0)))))</f>
        <v>Mayor</v>
      </c>
      <c r="AO252" s="219">
        <f>AK252</f>
        <v>0.8</v>
      </c>
      <c r="AP252" s="220" t="str">
        <f>AL252&amp;AN252</f>
        <v>MediaMayor</v>
      </c>
      <c r="AQ252" s="217" t="str">
        <f>IF(AP252="Muy AltaLeve","Alto",IF(AP252="AltaLeve","Moderado",IF(AP252="MediaLeve","Moderado",IF(AP252="BajaLeve","Bajo",IF(AP252="Muy BajaLeve","Bajo",IF(AP252="Muy AltaMenor","Alto",IF(AP252="AltaMenor","Moderado",IF(AP252="MediaMenor","Moderado",IF(AP252="BajaMenor","Moderado",IF(AP252="Muy BajaMenor","Bajo",IF(AP252="Muy AltaModerado","Alto",IF(AP252="AltaModerado","Alto",IF(AP252="MediaModerado","Moderado",IF(AP252="BajaModerado","Moderado",IF(AP252="Muy BajaModerado","Moderado",IF(AP252="Muy AltaMayor","Alto",IF(AP252="AltaMayor","Alto",IF(AP252="MediaMayor","Alto",IF(AP252="BajaMayor","Alto",IF(AP252="Muy BajaMayor","Alto",IF(AP252="Muy AltaCatastrófico","Extremo",IF(AP252="AltaCatastrófico","Extremo",IF(AP252="MediaCatastrófico","Extremo",IF(AP252="BajaCatastrófico","Extremo",IF(AP252="Muy BajaCatastrófico","Extremo")))))))))))))))))))))))))</f>
        <v>Alto</v>
      </c>
      <c r="AR252" s="163" t="s">
        <v>59</v>
      </c>
      <c r="AS252" s="91" t="s">
        <v>1033</v>
      </c>
      <c r="AT252" s="112" t="s">
        <v>1034</v>
      </c>
      <c r="AU252" s="96" t="s">
        <v>808</v>
      </c>
      <c r="AV252" s="112" t="s">
        <v>1049</v>
      </c>
      <c r="AW252" s="171"/>
      <c r="AX252" s="172">
        <v>46023</v>
      </c>
      <c r="AY252" s="171">
        <v>46387</v>
      </c>
      <c r="AZ252" s="212" t="s">
        <v>289</v>
      </c>
      <c r="BA252" s="132"/>
      <c r="BB252" s="176"/>
    </row>
    <row r="253" spans="1:54" s="2" customFormat="1" ht="42.75" x14ac:dyDescent="0.25">
      <c r="A253" s="223"/>
      <c r="B253" s="191"/>
      <c r="C253" s="197"/>
      <c r="D253" s="199"/>
      <c r="E253" s="200"/>
      <c r="F253" s="200"/>
      <c r="G253" s="200"/>
      <c r="H253" s="200"/>
      <c r="I253" s="201"/>
      <c r="J253" s="201"/>
      <c r="K253" s="200"/>
      <c r="L253" s="205"/>
      <c r="M253" s="206"/>
      <c r="N253" s="195"/>
      <c r="O253" s="182"/>
      <c r="P253" s="164"/>
      <c r="Q253" s="182"/>
      <c r="R253" s="182"/>
      <c r="S253" s="183"/>
      <c r="T253" s="66" t="s">
        <v>300</v>
      </c>
      <c r="U253" s="92" t="s">
        <v>1002</v>
      </c>
      <c r="V253" s="84" t="s">
        <v>36</v>
      </c>
      <c r="W253" s="83" t="s">
        <v>67</v>
      </c>
      <c r="X253" s="83" t="s">
        <v>54</v>
      </c>
      <c r="Y253" s="81" t="str">
        <f t="shared" si="107"/>
        <v>CorrectivoManual</v>
      </c>
      <c r="Z253" s="86">
        <f t="shared" si="108"/>
        <v>0.25</v>
      </c>
      <c r="AA253" s="83" t="s">
        <v>169</v>
      </c>
      <c r="AB253" s="83" t="s">
        <v>56</v>
      </c>
      <c r="AC253" s="83" t="s">
        <v>57</v>
      </c>
      <c r="AD253" s="184"/>
      <c r="AE253" s="83" t="s">
        <v>10</v>
      </c>
      <c r="AF253" s="86">
        <f>AF252-AI252</f>
        <v>0.7</v>
      </c>
      <c r="AG253" s="83" t="s">
        <v>60</v>
      </c>
      <c r="AH253" s="86">
        <f t="shared" si="109"/>
        <v>0.25</v>
      </c>
      <c r="AI253" s="86">
        <f t="shared" si="110"/>
        <v>0.17499999999999999</v>
      </c>
      <c r="AJ253" s="185"/>
      <c r="AK253" s="186"/>
      <c r="AL253" s="187"/>
      <c r="AM253" s="185"/>
      <c r="AN253" s="187"/>
      <c r="AO253" s="219"/>
      <c r="AP253" s="220"/>
      <c r="AQ253" s="218"/>
      <c r="AR253" s="163"/>
      <c r="AS253" s="90" t="s">
        <v>1042</v>
      </c>
      <c r="AT253" s="110" t="s">
        <v>1050</v>
      </c>
      <c r="AU253" s="96" t="s">
        <v>808</v>
      </c>
      <c r="AV253" s="112" t="s">
        <v>1035</v>
      </c>
      <c r="AW253" s="165"/>
      <c r="AX253" s="172"/>
      <c r="AY253" s="171"/>
      <c r="AZ253" s="212"/>
      <c r="BA253" s="133"/>
      <c r="BB253" s="176"/>
    </row>
    <row r="254" spans="1:54" s="2" customFormat="1" ht="57" x14ac:dyDescent="0.25">
      <c r="A254" s="223">
        <f t="shared" ref="A254" si="137">A252+1</f>
        <v>124</v>
      </c>
      <c r="B254" s="191" t="s">
        <v>72</v>
      </c>
      <c r="C254" s="196" t="s">
        <v>145</v>
      </c>
      <c r="D254" s="198" t="s">
        <v>203</v>
      </c>
      <c r="E254" s="200" t="s">
        <v>83</v>
      </c>
      <c r="F254" s="200" t="s">
        <v>120</v>
      </c>
      <c r="G254" s="200" t="s">
        <v>317</v>
      </c>
      <c r="H254" s="200" t="s">
        <v>319</v>
      </c>
      <c r="I254" s="201" t="s">
        <v>965</v>
      </c>
      <c r="J254" s="201" t="s">
        <v>967</v>
      </c>
      <c r="K254" s="200" t="s">
        <v>323</v>
      </c>
      <c r="L254" s="204" t="s">
        <v>321</v>
      </c>
      <c r="M254" s="206" t="s">
        <v>180</v>
      </c>
      <c r="N254" s="195" t="str">
        <f>IF(M254="Máximo_2_Veces_por_Año",$I$468,IF(M254="3_a_24_veces_por_año",$I$469,IF(M254="24_a_500_veces_por_año",$I$470,IF(M254="500_a_5000_veces_por_año",$I$471,IF(M254="mas_de_5000_Veces_por_año",$I$472)))))</f>
        <v>Muy Alta</v>
      </c>
      <c r="O254" s="182">
        <f>IF(N254="Muy Baja",$J$468,IF(N254="Baja",$J$469,IF(N254="Media",$J$470,IF(N254="Alta",$J$471,IF(N254="Muy Alta",$J$472)))))</f>
        <v>1</v>
      </c>
      <c r="P254" s="164" t="s">
        <v>62</v>
      </c>
      <c r="Q254" s="182">
        <f>IF(P254="Leve",$I$476,IF(P254="Menor",$I$477,IF(P254="Moderado",$I$478,IF(P254="Mayor",$I$479,IF(P254="Catastrófico",$I$480)))))</f>
        <v>0.8</v>
      </c>
      <c r="R254" s="182" t="str">
        <f>N254&amp;P254</f>
        <v>Muy AltaMayor</v>
      </c>
      <c r="S254" s="183" t="str">
        <f>IF(R254="Muy AltaLeve","Alto",IF(R254="AltaLeve","Moderado",IF(R254="MediaLeve","Moderado",IF(R254="BajaLeve","Bajo",IF(R254="Muy BajaLeve","Bajo",IF(R254="Muy AltaMenor","Alto",IF(R254="AltaMenor","Moderado",IF(R254="MediaMenor","Moderado",IF(R254="BajaMenor","Moderado",IF(R254="Muy BajaMenor","Bajo",IF(R254="Muy AltaModerado","Alto",IF(R254="AltaModerado","Alto",IF(R254="MediaModerado","Moderado",IF(R254="BajaModerado","Moderado",IF(R254="Muy BajaModerado","Moderado",IF(R254="Muy AltaMayor","Alto",IF(R254="AltaMayor","Alto",IF(R254="MediaMayor","Alto",IF(R254="BajaMayor","Alto",IF(R254="Muy BajaMayor","Alto",IF(R254="Muy AltaCatastrófico","Extremo",IF(R254="AltaCatastrófico","Extremo",IF(R254="MediaCatastrófico","Extremo",IF(R254="BajaCatastrófico","Extremo",IF(R254="Muy BajaCatastrófico","Extremo")))))))))))))))))))))))))</f>
        <v>Alto</v>
      </c>
      <c r="T254" s="66" t="s">
        <v>298</v>
      </c>
      <c r="U254" s="92" t="s">
        <v>1011</v>
      </c>
      <c r="V254" s="84" t="s">
        <v>35</v>
      </c>
      <c r="W254" s="83" t="s">
        <v>53</v>
      </c>
      <c r="X254" s="83" t="s">
        <v>54</v>
      </c>
      <c r="Y254" s="81" t="str">
        <f t="shared" si="107"/>
        <v>PreventivoManual</v>
      </c>
      <c r="Z254" s="86">
        <f t="shared" si="108"/>
        <v>0.4</v>
      </c>
      <c r="AA254" s="83" t="s">
        <v>55</v>
      </c>
      <c r="AB254" s="83" t="s">
        <v>56</v>
      </c>
      <c r="AC254" s="83" t="s">
        <v>57</v>
      </c>
      <c r="AD254" s="184" t="str">
        <f>J254</f>
        <v>POSIBILIDAD DE OCURRENCIA DE SUCESOS DE SEGURIDAD ASOCIADOS A LA OBTENCIÓN DE AYUDAS DIAGNÓSTICAS</v>
      </c>
      <c r="AE254" s="83" t="s">
        <v>10</v>
      </c>
      <c r="AF254" s="86">
        <f>O254</f>
        <v>1</v>
      </c>
      <c r="AG254" s="83" t="s">
        <v>52</v>
      </c>
      <c r="AH254" s="86">
        <f t="shared" si="109"/>
        <v>0.4</v>
      </c>
      <c r="AI254" s="86">
        <f t="shared" si="110"/>
        <v>0.4</v>
      </c>
      <c r="AJ254" s="185">
        <f>AF255-AI255</f>
        <v>0.42</v>
      </c>
      <c r="AK254" s="186">
        <f>Q254</f>
        <v>0.8</v>
      </c>
      <c r="AL254" s="187" t="str">
        <f>IF(AJ254&lt;=0.2,"Muy Baja",IF((AJ254&gt;0.2)*AND(AJ254&lt;=0.4),"Baja",IF((AJ254&gt;0.4)*AND(AJ254&lt;=0.6),"Media",IF((AJ254&gt;0.6)*AND(AJ254&lt;=0.8),"Alta",IF((AJ254&gt;0.8)*AND(AJ254&lt;=1),"Muy Alta",0)))))</f>
        <v>Media</v>
      </c>
      <c r="AM254" s="185">
        <f>AJ254</f>
        <v>0.42</v>
      </c>
      <c r="AN254" s="187" t="str">
        <f>IF(AK254&lt;=0.2,"Leve",IF((AK254&gt;0.2)*AND(AK254&lt;=0.4),"Menor",IF((AK254&gt;0.4)*AND(AK254&lt;=0.6),"Moderado",IF((AK254&gt;0.6)*AND(AK254&lt;=0.8),"Mayor",IF((AK254&gt;0.8)*AND(AK254&lt;=1),"Catastrófico",0)))))</f>
        <v>Mayor</v>
      </c>
      <c r="AO254" s="219">
        <f>AK254</f>
        <v>0.8</v>
      </c>
      <c r="AP254" s="220" t="str">
        <f>AL254&amp;AN254</f>
        <v>MediaMayor</v>
      </c>
      <c r="AQ254" s="217" t="str">
        <f>IF(AP254="Muy AltaLeve","Alto",IF(AP254="AltaLeve","Moderado",IF(AP254="MediaLeve","Moderado",IF(AP254="BajaLeve","Bajo",IF(AP254="Muy BajaLeve","Bajo",IF(AP254="Muy AltaMenor","Alto",IF(AP254="AltaMenor","Moderado",IF(AP254="MediaMenor","Moderado",IF(AP254="BajaMenor","Moderado",IF(AP254="Muy BajaMenor","Bajo",IF(AP254="Muy AltaModerado","Alto",IF(AP254="AltaModerado","Alto",IF(AP254="MediaModerado","Moderado",IF(AP254="BajaModerado","Moderado",IF(AP254="Muy BajaModerado","Moderado",IF(AP254="Muy AltaMayor","Alto",IF(AP254="AltaMayor","Alto",IF(AP254="MediaMayor","Alto",IF(AP254="BajaMayor","Alto",IF(AP254="Muy BajaMayor","Alto",IF(AP254="Muy AltaCatastrófico","Extremo",IF(AP254="AltaCatastrófico","Extremo",IF(AP254="MediaCatastrófico","Extremo",IF(AP254="BajaCatastrófico","Extremo",IF(AP254="Muy BajaCatastrófico","Extremo")))))))))))))))))))))))))</f>
        <v>Alto</v>
      </c>
      <c r="AR254" s="163" t="s">
        <v>59</v>
      </c>
      <c r="AS254" s="90" t="s">
        <v>1033</v>
      </c>
      <c r="AT254" s="110" t="s">
        <v>1034</v>
      </c>
      <c r="AU254" s="96" t="s">
        <v>808</v>
      </c>
      <c r="AV254" s="112" t="s">
        <v>1051</v>
      </c>
      <c r="AW254" s="171"/>
      <c r="AX254" s="172">
        <v>46023</v>
      </c>
      <c r="AY254" s="171">
        <v>46387</v>
      </c>
      <c r="AZ254" s="212" t="s">
        <v>289</v>
      </c>
      <c r="BA254" s="133"/>
      <c r="BB254" s="176"/>
    </row>
    <row r="255" spans="1:54" s="2" customFormat="1" ht="42.75" x14ac:dyDescent="0.25">
      <c r="A255" s="223"/>
      <c r="B255" s="191"/>
      <c r="C255" s="197"/>
      <c r="D255" s="199"/>
      <c r="E255" s="200"/>
      <c r="F255" s="200"/>
      <c r="G255" s="200"/>
      <c r="H255" s="200"/>
      <c r="I255" s="201"/>
      <c r="J255" s="201"/>
      <c r="K255" s="200"/>
      <c r="L255" s="205"/>
      <c r="M255" s="206"/>
      <c r="N255" s="195"/>
      <c r="O255" s="182"/>
      <c r="P255" s="164"/>
      <c r="Q255" s="182"/>
      <c r="R255" s="182"/>
      <c r="S255" s="183"/>
      <c r="T255" s="66" t="s">
        <v>300</v>
      </c>
      <c r="U255" s="92" t="s">
        <v>1002</v>
      </c>
      <c r="V255" s="84" t="s">
        <v>36</v>
      </c>
      <c r="W255" s="83" t="s">
        <v>70</v>
      </c>
      <c r="X255" s="83" t="s">
        <v>54</v>
      </c>
      <c r="Y255" s="81" t="str">
        <f t="shared" si="107"/>
        <v>DetectivoManual</v>
      </c>
      <c r="Z255" s="86">
        <f t="shared" si="108"/>
        <v>0.3</v>
      </c>
      <c r="AA255" s="83" t="s">
        <v>169</v>
      </c>
      <c r="AB255" s="83" t="s">
        <v>56</v>
      </c>
      <c r="AC255" s="83" t="s">
        <v>57</v>
      </c>
      <c r="AD255" s="184"/>
      <c r="AE255" s="83" t="s">
        <v>10</v>
      </c>
      <c r="AF255" s="86">
        <f>AF254-AI254</f>
        <v>0.6</v>
      </c>
      <c r="AG255" s="83" t="s">
        <v>60</v>
      </c>
      <c r="AH255" s="86">
        <f t="shared" si="109"/>
        <v>0.3</v>
      </c>
      <c r="AI255" s="86">
        <f t="shared" si="110"/>
        <v>0.18</v>
      </c>
      <c r="AJ255" s="185"/>
      <c r="AK255" s="186"/>
      <c r="AL255" s="187"/>
      <c r="AM255" s="185"/>
      <c r="AN255" s="187"/>
      <c r="AO255" s="219"/>
      <c r="AP255" s="220"/>
      <c r="AQ255" s="218"/>
      <c r="AR255" s="163"/>
      <c r="AS255" s="90" t="s">
        <v>1042</v>
      </c>
      <c r="AT255" s="110" t="s">
        <v>1050</v>
      </c>
      <c r="AU255" s="96" t="s">
        <v>808</v>
      </c>
      <c r="AV255" s="112" t="s">
        <v>1035</v>
      </c>
      <c r="AW255" s="165"/>
      <c r="AX255" s="172"/>
      <c r="AY255" s="171"/>
      <c r="AZ255" s="212"/>
      <c r="BA255" s="133"/>
      <c r="BB255" s="176"/>
    </row>
    <row r="256" spans="1:54" s="2" customFormat="1" ht="87" customHeight="1" x14ac:dyDescent="0.25">
      <c r="A256" s="223">
        <v>125</v>
      </c>
      <c r="B256" s="191" t="s">
        <v>138</v>
      </c>
      <c r="C256" s="196" t="s">
        <v>260</v>
      </c>
      <c r="D256" s="198" t="s">
        <v>260</v>
      </c>
      <c r="E256" s="200" t="s">
        <v>149</v>
      </c>
      <c r="F256" s="200" t="s">
        <v>120</v>
      </c>
      <c r="G256" s="200" t="s">
        <v>317</v>
      </c>
      <c r="H256" s="200" t="s">
        <v>262</v>
      </c>
      <c r="I256" s="201" t="s">
        <v>968</v>
      </c>
      <c r="J256" s="201" t="s">
        <v>969</v>
      </c>
      <c r="K256" s="200" t="s">
        <v>161</v>
      </c>
      <c r="L256" s="204" t="s">
        <v>321</v>
      </c>
      <c r="M256" s="206" t="s">
        <v>180</v>
      </c>
      <c r="N256" s="195" t="str">
        <f>IF(M256="Máximo_2_Veces_por_Año",$I$468,IF(M256="3_a_24_veces_por_año",$I$469,IF(M256="24_a_500_veces_por_año",$I$470,IF(M256="500_a_5000_veces_por_año",$I$471,IF(M256="mas_de_5000_Veces_por_año",$I$472)))))</f>
        <v>Muy Alta</v>
      </c>
      <c r="O256" s="182">
        <f>IF(N256="Muy Baja",$J$468,IF(N256="Baja",$J$469,IF(N256="Media",$J$470,IF(N256="Alta",$J$471,IF(N256="Muy Alta",$J$472)))))</f>
        <v>1</v>
      </c>
      <c r="P256" s="164" t="s">
        <v>131</v>
      </c>
      <c r="Q256" s="182">
        <f>IF(P256="Leve",$I$476,IF(P256="Menor",$I$477,IF(P256="Moderado",$I$478,IF(P256="Mayor",$I$479,IF(P256="Catastrófico",$I$480)))))</f>
        <v>1</v>
      </c>
      <c r="R256" s="182" t="str">
        <f>N256&amp;P256</f>
        <v>Muy AltaCatastrófico</v>
      </c>
      <c r="S256" s="183" t="str">
        <f>IF(R256="Muy AltaLeve","Alto",IF(R256="AltaLeve","Moderado",IF(R256="MediaLeve","Moderado",IF(R256="BajaLeve","Bajo",IF(R256="Muy BajaLeve","Bajo",IF(R256="Muy AltaMenor","Alto",IF(R256="AltaMenor","Moderado",IF(R256="MediaMenor","Moderado",IF(R256="BajaMenor","Moderado",IF(R256="Muy BajaMenor","Bajo",IF(R256="Muy AltaModerado","Alto",IF(R256="AltaModerado","Alto",IF(R256="MediaModerado","Moderado",IF(R256="BajaModerado","Moderado",IF(R256="Muy BajaModerado","Moderado",IF(R256="Muy AltaMayor","Alto",IF(R256="AltaMayor","Alto",IF(R256="MediaMayor","Alto",IF(R256="BajaMayor","Alto",IF(R256="Muy BajaMayor","Alto",IF(R256="Muy AltaCatastrófico","Extremo",IF(R256="AltaCatastrófico","Extremo",IF(R256="MediaCatastrófico","Extremo",IF(R256="BajaCatastrófico","Extremo",IF(R256="Muy BajaCatastrófico","Extremo")))))))))))))))))))))))))</f>
        <v>Extremo</v>
      </c>
      <c r="T256" s="66" t="s">
        <v>298</v>
      </c>
      <c r="U256" s="148" t="s">
        <v>1012</v>
      </c>
      <c r="V256" s="143" t="s">
        <v>35</v>
      </c>
      <c r="W256" s="139" t="s">
        <v>53</v>
      </c>
      <c r="X256" s="139" t="s">
        <v>54</v>
      </c>
      <c r="Y256" s="138" t="str">
        <f t="shared" si="107"/>
        <v>PreventivoManual</v>
      </c>
      <c r="Z256" s="141">
        <f t="shared" si="108"/>
        <v>0.4</v>
      </c>
      <c r="AA256" s="139" t="s">
        <v>55</v>
      </c>
      <c r="AB256" s="139" t="s">
        <v>56</v>
      </c>
      <c r="AC256" s="139" t="s">
        <v>57</v>
      </c>
      <c r="AD256" s="184" t="str">
        <f>J256</f>
        <v>POSIBILIDAD DE DETERIORO DE LA CONDICIÓN CLÍNICA POR NO DIAGNÓSTICO OPORTUNO EN PACIENTES CARDIOVASCULARES</v>
      </c>
      <c r="AE256" s="139" t="s">
        <v>10</v>
      </c>
      <c r="AF256" s="141">
        <f>O256</f>
        <v>1</v>
      </c>
      <c r="AG256" s="139" t="s">
        <v>52</v>
      </c>
      <c r="AH256" s="141">
        <f t="shared" si="109"/>
        <v>0.4</v>
      </c>
      <c r="AI256" s="141">
        <f t="shared" si="110"/>
        <v>0.4</v>
      </c>
      <c r="AJ256" s="185">
        <f>AF258-AI258</f>
        <v>0.42</v>
      </c>
      <c r="AK256" s="186">
        <f>Q256</f>
        <v>1</v>
      </c>
      <c r="AL256" s="187" t="str">
        <f>IF(AJ256&lt;=0.2,"Muy Baja",IF((AJ256&gt;0.2)*AND(AJ256&lt;=0.4),"Baja",IF((AJ256&gt;0.4)*AND(AJ256&lt;=0.6),"Media",IF((AJ256&gt;0.6)*AND(AJ256&lt;=0.8),"Alta",IF((AJ256&gt;0.8)*AND(AJ256&lt;=1),"Muy Alta",0)))))</f>
        <v>Media</v>
      </c>
      <c r="AM256" s="185">
        <f>AJ256</f>
        <v>0.42</v>
      </c>
      <c r="AN256" s="187" t="str">
        <f>IF(AK256&lt;=0.2,"Leve",IF((AK256&gt;0.2)*AND(AK256&lt;=0.4),"Menor",IF((AK256&gt;0.4)*AND(AK256&lt;=0.6),"Moderado",IF((AK256&gt;0.6)*AND(AK256&lt;=0.8),"Mayor",IF((AK256&gt;0.8)*AND(AK256&lt;=1),"Catastrófico",0)))))</f>
        <v>Catastrófico</v>
      </c>
      <c r="AO256" s="219">
        <f>AK256</f>
        <v>1</v>
      </c>
      <c r="AP256" s="220" t="str">
        <f>AL256&amp;AN256</f>
        <v>MediaCatastrófico</v>
      </c>
      <c r="AQ256" s="217" t="str">
        <f>IF(AP256="Muy AltaLeve","Alto",IF(AP256="AltaLeve","Moderado",IF(AP256="MediaLeve","Moderado",IF(AP256="BajaLeve","Bajo",IF(AP256="Muy BajaLeve","Bajo",IF(AP256="Muy AltaMenor","Alto",IF(AP256="AltaMenor","Moderado",IF(AP256="MediaMenor","Moderado",IF(AP256="BajaMenor","Moderado",IF(AP256="Muy BajaMenor","Bajo",IF(AP256="Muy AltaModerado","Alto",IF(AP256="AltaModerado","Alto",IF(AP256="MediaModerado","Moderado",IF(AP256="BajaModerado","Moderado",IF(AP256="Muy BajaModerado","Moderado",IF(AP256="Muy AltaMayor","Alto",IF(AP256="AltaMayor","Alto",IF(AP256="MediaMayor","Alto",IF(AP256="BajaMayor","Alto",IF(AP256="Muy BajaMayor","Alto",IF(AP256="Muy AltaCatastrófico","Extremo",IF(AP256="AltaCatastrófico","Extremo",IF(AP256="MediaCatastrófico","Extremo",IF(AP256="BajaCatastrófico","Extremo",IF(AP256="Muy BajaCatastrófico","Extremo")))))))))))))))))))))))))</f>
        <v>Extremo</v>
      </c>
      <c r="AR256" s="163" t="s">
        <v>59</v>
      </c>
      <c r="AS256" s="147" t="s">
        <v>1033</v>
      </c>
      <c r="AT256" s="147" t="s">
        <v>1034</v>
      </c>
      <c r="AU256" s="147" t="s">
        <v>808</v>
      </c>
      <c r="AV256" s="146" t="s">
        <v>1052</v>
      </c>
      <c r="AW256" s="172"/>
      <c r="AX256" s="140">
        <v>46023</v>
      </c>
      <c r="AY256" s="140">
        <v>46387</v>
      </c>
      <c r="AZ256" s="139" t="s">
        <v>289</v>
      </c>
      <c r="BA256" s="145"/>
      <c r="BB256" s="176"/>
    </row>
    <row r="257" spans="1:54" s="2" customFormat="1" ht="87" customHeight="1" x14ac:dyDescent="0.25">
      <c r="A257" s="223"/>
      <c r="B257" s="191"/>
      <c r="C257" s="264"/>
      <c r="D257" s="266"/>
      <c r="E257" s="200"/>
      <c r="F257" s="200"/>
      <c r="G257" s="200"/>
      <c r="H257" s="200"/>
      <c r="I257" s="201"/>
      <c r="J257" s="201"/>
      <c r="K257" s="200"/>
      <c r="L257" s="287"/>
      <c r="M257" s="206"/>
      <c r="N257" s="195"/>
      <c r="O257" s="182"/>
      <c r="P257" s="164"/>
      <c r="Q257" s="182"/>
      <c r="R257" s="182"/>
      <c r="S257" s="183"/>
      <c r="T257" s="66" t="s">
        <v>300</v>
      </c>
      <c r="U257" s="148" t="s">
        <v>1013</v>
      </c>
      <c r="V257" s="143" t="s">
        <v>35</v>
      </c>
      <c r="W257" s="139" t="s">
        <v>70</v>
      </c>
      <c r="X257" s="139" t="s">
        <v>54</v>
      </c>
      <c r="Y257" s="138" t="str">
        <f t="shared" si="107"/>
        <v>DetectivoManual</v>
      </c>
      <c r="Z257" s="141">
        <f t="shared" si="108"/>
        <v>0.3</v>
      </c>
      <c r="AA257" s="139" t="s">
        <v>55</v>
      </c>
      <c r="AB257" s="139" t="s">
        <v>56</v>
      </c>
      <c r="AC257" s="139" t="s">
        <v>57</v>
      </c>
      <c r="AD257" s="184"/>
      <c r="AE257" s="139" t="s">
        <v>10</v>
      </c>
      <c r="AF257" s="141">
        <f>O257</f>
        <v>0</v>
      </c>
      <c r="AG257" s="139" t="s">
        <v>52</v>
      </c>
      <c r="AH257" s="141">
        <f t="shared" si="109"/>
        <v>0.3</v>
      </c>
      <c r="AI257" s="141">
        <f t="shared" si="110"/>
        <v>0</v>
      </c>
      <c r="AJ257" s="185"/>
      <c r="AK257" s="186"/>
      <c r="AL257" s="187"/>
      <c r="AM257" s="185"/>
      <c r="AN257" s="187"/>
      <c r="AO257" s="219"/>
      <c r="AP257" s="220"/>
      <c r="AQ257" s="217"/>
      <c r="AR257" s="163"/>
      <c r="AS257" s="146" t="s">
        <v>1053</v>
      </c>
      <c r="AT257" s="147" t="s">
        <v>1054</v>
      </c>
      <c r="AU257" s="147" t="s">
        <v>808</v>
      </c>
      <c r="AV257" s="146" t="s">
        <v>1055</v>
      </c>
      <c r="AW257" s="172"/>
      <c r="AX257" s="140">
        <v>46023</v>
      </c>
      <c r="AY257" s="140">
        <v>46387</v>
      </c>
      <c r="AZ257" s="139" t="s">
        <v>289</v>
      </c>
      <c r="BA257" s="145"/>
      <c r="BB257" s="176"/>
    </row>
    <row r="258" spans="1:54" s="2" customFormat="1" ht="87" customHeight="1" x14ac:dyDescent="0.25">
      <c r="A258" s="223"/>
      <c r="B258" s="191"/>
      <c r="C258" s="197"/>
      <c r="D258" s="199"/>
      <c r="E258" s="200"/>
      <c r="F258" s="200"/>
      <c r="G258" s="200"/>
      <c r="H258" s="200"/>
      <c r="I258" s="201"/>
      <c r="J258" s="201"/>
      <c r="K258" s="200"/>
      <c r="L258" s="205"/>
      <c r="M258" s="206"/>
      <c r="N258" s="195"/>
      <c r="O258" s="182"/>
      <c r="P258" s="164"/>
      <c r="Q258" s="182"/>
      <c r="R258" s="182"/>
      <c r="S258" s="183"/>
      <c r="T258" s="66" t="s">
        <v>300</v>
      </c>
      <c r="U258" s="148" t="s">
        <v>1235</v>
      </c>
      <c r="V258" s="143" t="s">
        <v>35</v>
      </c>
      <c r="W258" s="139" t="s">
        <v>70</v>
      </c>
      <c r="X258" s="139" t="s">
        <v>54</v>
      </c>
      <c r="Y258" s="138" t="str">
        <f t="shared" si="107"/>
        <v>DetectivoManual</v>
      </c>
      <c r="Z258" s="141">
        <f t="shared" si="108"/>
        <v>0.3</v>
      </c>
      <c r="AA258" s="139" t="s">
        <v>55</v>
      </c>
      <c r="AB258" s="139" t="s">
        <v>56</v>
      </c>
      <c r="AC258" s="139" t="s">
        <v>57</v>
      </c>
      <c r="AD258" s="184"/>
      <c r="AE258" s="139" t="s">
        <v>10</v>
      </c>
      <c r="AF258" s="141">
        <f>AF256-AI256</f>
        <v>0.6</v>
      </c>
      <c r="AG258" s="139" t="s">
        <v>60</v>
      </c>
      <c r="AH258" s="141">
        <f t="shared" si="109"/>
        <v>0.3</v>
      </c>
      <c r="AI258" s="141">
        <f t="shared" si="110"/>
        <v>0.18</v>
      </c>
      <c r="AJ258" s="185"/>
      <c r="AK258" s="186"/>
      <c r="AL258" s="187"/>
      <c r="AM258" s="185"/>
      <c r="AN258" s="187"/>
      <c r="AO258" s="219"/>
      <c r="AP258" s="220"/>
      <c r="AQ258" s="218"/>
      <c r="AR258" s="163"/>
      <c r="AS258" s="146" t="s">
        <v>1242</v>
      </c>
      <c r="AT258" s="147" t="s">
        <v>1245</v>
      </c>
      <c r="AU258" s="147" t="s">
        <v>808</v>
      </c>
      <c r="AV258" s="146" t="s">
        <v>784</v>
      </c>
      <c r="AW258" s="175"/>
      <c r="AX258" s="140">
        <v>46204</v>
      </c>
      <c r="AY258" s="140">
        <v>46387</v>
      </c>
      <c r="AZ258" s="130" t="s">
        <v>289</v>
      </c>
      <c r="BA258" s="145"/>
      <c r="BB258" s="176"/>
    </row>
    <row r="259" spans="1:54" s="2" customFormat="1" ht="57" x14ac:dyDescent="0.25">
      <c r="A259" s="223">
        <f>A256+1</f>
        <v>126</v>
      </c>
      <c r="B259" s="191" t="s">
        <v>132</v>
      </c>
      <c r="C259" s="196" t="s">
        <v>141</v>
      </c>
      <c r="D259" s="198" t="s">
        <v>175</v>
      </c>
      <c r="E259" s="200" t="s">
        <v>83</v>
      </c>
      <c r="F259" s="200" t="s">
        <v>120</v>
      </c>
      <c r="G259" s="200" t="s">
        <v>317</v>
      </c>
      <c r="H259" s="200" t="s">
        <v>319</v>
      </c>
      <c r="I259" s="201" t="s">
        <v>970</v>
      </c>
      <c r="J259" s="201" t="s">
        <v>971</v>
      </c>
      <c r="K259" s="200" t="s">
        <v>184</v>
      </c>
      <c r="L259" s="204" t="s">
        <v>321</v>
      </c>
      <c r="M259" s="206" t="s">
        <v>176</v>
      </c>
      <c r="N259" s="195" t="str">
        <f>IF(M259="Máximo_2_Veces_por_Año",$I$468,IF(M259="3_a_24_veces_por_año",$I$469,IF(M259="24_a_500_veces_por_año",$I$470,IF(M259="500_a_5000_veces_por_año",$I$471,IF(M259="mas_de_5000_Veces_por_año",$I$472)))))</f>
        <v>Alta</v>
      </c>
      <c r="O259" s="182">
        <f>IF(N259="Muy Baja",$J$468,IF(N259="Baja",$J$469,IF(N259="Media",$J$470,IF(N259="Alta",$J$471,IF(N259="Muy Alta",$J$472)))))</f>
        <v>0.8</v>
      </c>
      <c r="P259" s="164" t="s">
        <v>62</v>
      </c>
      <c r="Q259" s="182">
        <f>IF(P259="Leve",$I$476,IF(P259="Menor",$I$477,IF(P259="Moderado",$I$478,IF(P259="Mayor",$I$479,IF(P259="Catastrófico",$I$480)))))</f>
        <v>0.8</v>
      </c>
      <c r="R259" s="182" t="str">
        <f>N259&amp;P259</f>
        <v>AltaMayor</v>
      </c>
      <c r="S259" s="183" t="str">
        <f>IF(R259="Muy AltaLeve","Alto",IF(R259="AltaLeve","Moderado",IF(R259="MediaLeve","Moderado",IF(R259="BajaLeve","Bajo",IF(R259="Muy BajaLeve","Bajo",IF(R259="Muy AltaMenor","Alto",IF(R259="AltaMenor","Moderado",IF(R259="MediaMenor","Moderado",IF(R259="BajaMenor","Moderado",IF(R259="Muy BajaMenor","Bajo",IF(R259="Muy AltaModerado","Alto",IF(R259="AltaModerado","Alto",IF(R259="MediaModerado","Moderado",IF(R259="BajaModerado","Moderado",IF(R259="Muy BajaModerado","Moderado",IF(R259="Muy AltaMayor","Alto",IF(R259="AltaMayor","Alto",IF(R259="MediaMayor","Alto",IF(R259="BajaMayor","Alto",IF(R259="Muy BajaMayor","Alto",IF(R259="Muy AltaCatastrófico","Extremo",IF(R259="AltaCatastrófico","Extremo",IF(R259="MediaCatastrófico","Extremo",IF(R259="BajaCatastrófico","Extremo",IF(R259="Muy BajaCatastrófico","Extremo")))))))))))))))))))))))))</f>
        <v>Alto</v>
      </c>
      <c r="T259" s="66" t="s">
        <v>298</v>
      </c>
      <c r="U259" s="93" t="s">
        <v>1014</v>
      </c>
      <c r="V259" s="84" t="s">
        <v>35</v>
      </c>
      <c r="W259" s="83" t="s">
        <v>53</v>
      </c>
      <c r="X259" s="83" t="s">
        <v>54</v>
      </c>
      <c r="Y259" s="81" t="str">
        <f t="shared" si="107"/>
        <v>PreventivoManual</v>
      </c>
      <c r="Z259" s="86">
        <f t="shared" si="108"/>
        <v>0.4</v>
      </c>
      <c r="AA259" s="83" t="s">
        <v>55</v>
      </c>
      <c r="AB259" s="83" t="s">
        <v>56</v>
      </c>
      <c r="AC259" s="83" t="s">
        <v>57</v>
      </c>
      <c r="AD259" s="184" t="str">
        <f>J259</f>
        <v xml:space="preserve">POSIBILIDAD DE OCURRENCIA DE SUCESOS DE SEGURIDAD EN PACIENTES CON ENFERMEDAD MENTAL </v>
      </c>
      <c r="AE259" s="83" t="s">
        <v>10</v>
      </c>
      <c r="AF259" s="86">
        <f>O259</f>
        <v>0.8</v>
      </c>
      <c r="AG259" s="83" t="s">
        <v>52</v>
      </c>
      <c r="AH259" s="86">
        <f t="shared" si="109"/>
        <v>0.4</v>
      </c>
      <c r="AI259" s="86">
        <f t="shared" si="110"/>
        <v>0.32000000000000006</v>
      </c>
      <c r="AJ259" s="185">
        <f>AF260-AI260</f>
        <v>0.33599999999999997</v>
      </c>
      <c r="AK259" s="186">
        <f>Q259</f>
        <v>0.8</v>
      </c>
      <c r="AL259" s="187" t="str">
        <f>IF(AJ259&lt;=0.2,"Muy Baja",IF((AJ259&gt;0.2)*AND(AJ259&lt;=0.4),"Baja",IF((AJ259&gt;0.4)*AND(AJ259&lt;=0.6),"Media",IF((AJ259&gt;0.6)*AND(AJ259&lt;=0.8),"Alta",IF((AJ259&gt;0.8)*AND(AJ259&lt;=1),"Muy Alta",0)))))</f>
        <v>Baja</v>
      </c>
      <c r="AM259" s="185">
        <f>AJ259</f>
        <v>0.33599999999999997</v>
      </c>
      <c r="AN259" s="187" t="str">
        <f>IF(AK259&lt;=0.2,"Leve",IF((AK259&gt;0.2)*AND(AK259&lt;=0.4),"Menor",IF((AK259&gt;0.4)*AND(AK259&lt;=0.6),"Moderado",IF((AK259&gt;0.6)*AND(AK259&lt;=0.8),"Mayor",IF((AK259&gt;0.8)*AND(AK259&lt;=1),"Catastrófico",0)))))</f>
        <v>Mayor</v>
      </c>
      <c r="AO259" s="219">
        <f>AK259</f>
        <v>0.8</v>
      </c>
      <c r="AP259" s="220" t="str">
        <f>AL259&amp;AN259</f>
        <v>BajaMayor</v>
      </c>
      <c r="AQ259" s="217" t="str">
        <f>IF(AP259="Muy AltaLeve","Alto",IF(AP259="AltaLeve","Moderado",IF(AP259="MediaLeve","Moderado",IF(AP259="BajaLeve","Bajo",IF(AP259="Muy BajaLeve","Bajo",IF(AP259="Muy AltaMenor","Alto",IF(AP259="AltaMenor","Moderado",IF(AP259="MediaMenor","Moderado",IF(AP259="BajaMenor","Moderado",IF(AP259="Muy BajaMenor","Bajo",IF(AP259="Muy AltaModerado","Alto",IF(AP259="AltaModerado","Alto",IF(AP259="MediaModerado","Moderado",IF(AP259="BajaModerado","Moderado",IF(AP259="Muy BajaModerado","Moderado",IF(AP259="Muy AltaMayor","Alto",IF(AP259="AltaMayor","Alto",IF(AP259="MediaMayor","Alto",IF(AP259="BajaMayor","Alto",IF(AP259="Muy BajaMayor","Alto",IF(AP259="Muy AltaCatastrófico","Extremo",IF(AP259="AltaCatastrófico","Extremo",IF(AP259="MediaCatastrófico","Extremo",IF(AP259="BajaCatastrófico","Extremo",IF(AP259="Muy BajaCatastrófico","Extremo")))))))))))))))))))))))))</f>
        <v>Alto</v>
      </c>
      <c r="AR259" s="163" t="s">
        <v>59</v>
      </c>
      <c r="AS259" s="90" t="s">
        <v>1033</v>
      </c>
      <c r="AT259" s="110" t="s">
        <v>1034</v>
      </c>
      <c r="AU259" s="96" t="s">
        <v>796</v>
      </c>
      <c r="AV259" s="110" t="s">
        <v>1035</v>
      </c>
      <c r="AW259" s="172"/>
      <c r="AX259" s="172">
        <v>46023</v>
      </c>
      <c r="AY259" s="171">
        <v>46387</v>
      </c>
      <c r="AZ259" s="163" t="s">
        <v>289</v>
      </c>
      <c r="BA259" s="132"/>
      <c r="BB259" s="176"/>
    </row>
    <row r="260" spans="1:54" s="2" customFormat="1" ht="42.75" x14ac:dyDescent="0.25">
      <c r="A260" s="223"/>
      <c r="B260" s="191"/>
      <c r="C260" s="197"/>
      <c r="D260" s="199"/>
      <c r="E260" s="200"/>
      <c r="F260" s="200"/>
      <c r="G260" s="200"/>
      <c r="H260" s="200"/>
      <c r="I260" s="201"/>
      <c r="J260" s="201"/>
      <c r="K260" s="200"/>
      <c r="L260" s="205"/>
      <c r="M260" s="206"/>
      <c r="N260" s="195"/>
      <c r="O260" s="182"/>
      <c r="P260" s="164"/>
      <c r="Q260" s="182"/>
      <c r="R260" s="182"/>
      <c r="S260" s="183"/>
      <c r="T260" s="66" t="s">
        <v>300</v>
      </c>
      <c r="U260" s="93" t="s">
        <v>1015</v>
      </c>
      <c r="V260" s="84" t="s">
        <v>35</v>
      </c>
      <c r="W260" s="83" t="s">
        <v>70</v>
      </c>
      <c r="X260" s="83" t="s">
        <v>54</v>
      </c>
      <c r="Y260" s="81" t="str">
        <f t="shared" si="107"/>
        <v>DetectivoManual</v>
      </c>
      <c r="Z260" s="86">
        <f t="shared" si="108"/>
        <v>0.3</v>
      </c>
      <c r="AA260" s="83" t="s">
        <v>55</v>
      </c>
      <c r="AB260" s="83" t="s">
        <v>56</v>
      </c>
      <c r="AC260" s="83" t="s">
        <v>57</v>
      </c>
      <c r="AD260" s="184"/>
      <c r="AE260" s="83" t="s">
        <v>10</v>
      </c>
      <c r="AF260" s="86">
        <f>AF259-AI259</f>
        <v>0.48</v>
      </c>
      <c r="AG260" s="83" t="s">
        <v>60</v>
      </c>
      <c r="AH260" s="86">
        <f t="shared" si="109"/>
        <v>0.3</v>
      </c>
      <c r="AI260" s="86">
        <f t="shared" si="110"/>
        <v>0.14399999999999999</v>
      </c>
      <c r="AJ260" s="185"/>
      <c r="AK260" s="186"/>
      <c r="AL260" s="187"/>
      <c r="AM260" s="185"/>
      <c r="AN260" s="187"/>
      <c r="AO260" s="219"/>
      <c r="AP260" s="220"/>
      <c r="AQ260" s="218"/>
      <c r="AR260" s="163"/>
      <c r="AS260" s="91" t="s">
        <v>1053</v>
      </c>
      <c r="AT260" s="110" t="s">
        <v>1054</v>
      </c>
      <c r="AU260" s="96" t="s">
        <v>796</v>
      </c>
      <c r="AV260" s="110" t="s">
        <v>1035</v>
      </c>
      <c r="AW260" s="175"/>
      <c r="AX260" s="172"/>
      <c r="AY260" s="171"/>
      <c r="AZ260" s="163"/>
      <c r="BA260" s="133"/>
      <c r="BB260" s="176"/>
    </row>
    <row r="261" spans="1:54" s="2" customFormat="1" ht="87" customHeight="1" x14ac:dyDescent="0.25">
      <c r="A261" s="223">
        <v>127</v>
      </c>
      <c r="B261" s="191" t="s">
        <v>138</v>
      </c>
      <c r="C261" s="196" t="s">
        <v>260</v>
      </c>
      <c r="D261" s="198" t="s">
        <v>260</v>
      </c>
      <c r="E261" s="200" t="s">
        <v>83</v>
      </c>
      <c r="F261" s="200" t="s">
        <v>120</v>
      </c>
      <c r="G261" s="200" t="s">
        <v>317</v>
      </c>
      <c r="H261" s="200" t="s">
        <v>319</v>
      </c>
      <c r="I261" s="201" t="s">
        <v>972</v>
      </c>
      <c r="J261" s="201" t="s">
        <v>973</v>
      </c>
      <c r="K261" s="200" t="s">
        <v>184</v>
      </c>
      <c r="L261" s="204" t="s">
        <v>321</v>
      </c>
      <c r="M261" s="206" t="s">
        <v>171</v>
      </c>
      <c r="N261" s="195" t="str">
        <f>IF(M261="Máximo_2_Veces_por_Año",$I$468,IF(M261="3_a_24_veces_por_año",$I$469,IF(M261="24_a_500_veces_por_año",$I$470,IF(M261="500_a_5000_veces_por_año",$I$471,IF(M261="mas_de_5000_Veces_por_año",$I$472)))))</f>
        <v>Media</v>
      </c>
      <c r="O261" s="182">
        <f>IF(N261="Muy Baja",$J$468,IF(N261="Baja",$J$469,IF(N261="Media",$J$470,IF(N261="Alta",$J$471,IF(N261="Muy Alta",$J$472)))))</f>
        <v>0.6</v>
      </c>
      <c r="P261" s="164" t="s">
        <v>51</v>
      </c>
      <c r="Q261" s="182">
        <f>IF(P261="Leve",$I$476,IF(P261="Menor",$I$477,IF(P261="Moderado",$I$478,IF(P261="Mayor",$I$479,IF(P261="Catastrófico",$I$480)))))</f>
        <v>0.6</v>
      </c>
      <c r="R261" s="182" t="str">
        <f>N261&amp;P261</f>
        <v>MediaModerado</v>
      </c>
      <c r="S261" s="183" t="str">
        <f>IF(R261="Muy AltaLeve","Alto",IF(R261="AltaLeve","Moderado",IF(R261="MediaLeve","Moderado",IF(R261="BajaLeve","Bajo",IF(R261="Muy BajaLeve","Bajo",IF(R261="Muy AltaMenor","Alto",IF(R261="AltaMenor","Moderado",IF(R261="MediaMenor","Moderado",IF(R261="BajaMenor","Moderado",IF(R261="Muy BajaMenor","Bajo",IF(R261="Muy AltaModerado","Alto",IF(R261="AltaModerado","Alto",IF(R261="MediaModerado","Moderado",IF(R261="BajaModerado","Moderado",IF(R261="Muy BajaModerado","Moderado",IF(R261="Muy AltaMayor","Alto",IF(R261="AltaMayor","Alto",IF(R261="MediaMayor","Alto",IF(R261="BajaMayor","Alto",IF(R261="Muy BajaMayor","Alto",IF(R261="Muy AltaCatastrófico","Extremo",IF(R261="AltaCatastrófico","Extremo",IF(R261="MediaCatastrófico","Extremo",IF(R261="BajaCatastrófico","Extremo",IF(R261="Muy BajaCatastrófico","Extremo")))))))))))))))))))))))))</f>
        <v>Moderado</v>
      </c>
      <c r="T261" s="66" t="s">
        <v>298</v>
      </c>
      <c r="U261" s="149" t="s">
        <v>1014</v>
      </c>
      <c r="V261" s="143" t="s">
        <v>35</v>
      </c>
      <c r="W261" s="139" t="s">
        <v>53</v>
      </c>
      <c r="X261" s="139" t="s">
        <v>54</v>
      </c>
      <c r="Y261" s="138" t="str">
        <f t="shared" si="107"/>
        <v>PreventivoManual</v>
      </c>
      <c r="Z261" s="141">
        <f t="shared" si="108"/>
        <v>0.4</v>
      </c>
      <c r="AA261" s="139" t="s">
        <v>55</v>
      </c>
      <c r="AB261" s="139" t="s">
        <v>56</v>
      </c>
      <c r="AC261" s="139" t="s">
        <v>57</v>
      </c>
      <c r="AD261" s="184" t="str">
        <f>J261</f>
        <v>POSIBILIDAD DE FUGA DE PACIENTES</v>
      </c>
      <c r="AE261" s="139" t="s">
        <v>10</v>
      </c>
      <c r="AF261" s="141">
        <f>O261</f>
        <v>0.6</v>
      </c>
      <c r="AG261" s="139" t="s">
        <v>52</v>
      </c>
      <c r="AH261" s="141">
        <f t="shared" si="109"/>
        <v>0.4</v>
      </c>
      <c r="AI261" s="141">
        <f t="shared" si="110"/>
        <v>0.24</v>
      </c>
      <c r="AJ261" s="185">
        <f>AF263-AI263</f>
        <v>0.252</v>
      </c>
      <c r="AK261" s="186">
        <f>Q261</f>
        <v>0.6</v>
      </c>
      <c r="AL261" s="187" t="str">
        <f>IF(AJ261&lt;=0.2,"Muy Baja",IF((AJ261&gt;0.2)*AND(AJ261&lt;=0.4),"Baja",IF((AJ261&gt;0.4)*AND(AJ261&lt;=0.6),"Media",IF((AJ261&gt;0.6)*AND(AJ261&lt;=0.8),"Alta",IF((AJ261&gt;0.8)*AND(AJ261&lt;=1),"Muy Alta",0)))))</f>
        <v>Baja</v>
      </c>
      <c r="AM261" s="185">
        <f>AJ261</f>
        <v>0.252</v>
      </c>
      <c r="AN261" s="187" t="str">
        <f>IF(AK261&lt;=0.2,"Leve",IF((AK261&gt;0.2)*AND(AK261&lt;=0.4),"Menor",IF((AK261&gt;0.4)*AND(AK261&lt;=0.6),"Moderado",IF((AK261&gt;0.6)*AND(AK261&lt;=0.8),"Mayor",IF((AK261&gt;0.8)*AND(AK261&lt;=1),"Catastrófico",0)))))</f>
        <v>Moderado</v>
      </c>
      <c r="AO261" s="219">
        <f>AK261</f>
        <v>0.6</v>
      </c>
      <c r="AP261" s="220" t="str">
        <f>AL261&amp;AN261</f>
        <v>BajaModerado</v>
      </c>
      <c r="AQ261" s="217" t="str">
        <f>IF(AP261="Muy AltaLeve","Alto",IF(AP261="AltaLeve","Moderado",IF(AP261="MediaLeve","Moderado",IF(AP261="BajaLeve","Bajo",IF(AP261="Muy BajaLeve","Bajo",IF(AP261="Muy AltaMenor","Alto",IF(AP261="AltaMenor","Moderado",IF(AP261="MediaMenor","Moderado",IF(AP261="BajaMenor","Moderado",IF(AP261="Muy BajaMenor","Bajo",IF(AP261="Muy AltaModerado","Alto",IF(AP261="AltaModerado","Alto",IF(AP261="MediaModerado","Moderado",IF(AP261="BajaModerado","Moderado",IF(AP261="Muy BajaModerado","Moderado",IF(AP261="Muy AltaMayor","Alto",IF(AP261="AltaMayor","Alto",IF(AP261="MediaMayor","Alto",IF(AP261="BajaMayor","Alto",IF(AP261="Muy BajaMayor","Alto",IF(AP261="Muy AltaCatastrófico","Extremo",IF(AP261="AltaCatastrófico","Extremo",IF(AP261="MediaCatastrófico","Extremo",IF(AP261="BajaCatastrófico","Extremo",IF(AP261="Muy BajaCatastrófico","Extremo")))))))))))))))))))))))))</f>
        <v>Moderado</v>
      </c>
      <c r="AR261" s="163" t="s">
        <v>59</v>
      </c>
      <c r="AS261" s="147" t="s">
        <v>1033</v>
      </c>
      <c r="AT261" s="147" t="s">
        <v>1034</v>
      </c>
      <c r="AU261" s="147" t="s">
        <v>796</v>
      </c>
      <c r="AV261" s="147" t="s">
        <v>1035</v>
      </c>
      <c r="AW261" s="172"/>
      <c r="AX261" s="140">
        <v>46023</v>
      </c>
      <c r="AY261" s="140">
        <v>46387</v>
      </c>
      <c r="AZ261" s="139" t="s">
        <v>289</v>
      </c>
      <c r="BA261" s="145"/>
      <c r="BB261" s="176"/>
    </row>
    <row r="262" spans="1:54" s="2" customFormat="1" ht="87" customHeight="1" x14ac:dyDescent="0.25">
      <c r="A262" s="223"/>
      <c r="B262" s="191"/>
      <c r="C262" s="264"/>
      <c r="D262" s="266"/>
      <c r="E262" s="200"/>
      <c r="F262" s="200"/>
      <c r="G262" s="200"/>
      <c r="H262" s="200"/>
      <c r="I262" s="201"/>
      <c r="J262" s="201"/>
      <c r="K262" s="200"/>
      <c r="L262" s="287"/>
      <c r="M262" s="206"/>
      <c r="N262" s="195"/>
      <c r="O262" s="182"/>
      <c r="P262" s="164"/>
      <c r="Q262" s="182"/>
      <c r="R262" s="182"/>
      <c r="S262" s="183"/>
      <c r="T262" s="66" t="s">
        <v>300</v>
      </c>
      <c r="U262" s="149" t="s">
        <v>1015</v>
      </c>
      <c r="V262" s="143" t="s">
        <v>35</v>
      </c>
      <c r="W262" s="139" t="s">
        <v>53</v>
      </c>
      <c r="X262" s="139" t="s">
        <v>54</v>
      </c>
      <c r="Y262" s="138" t="str">
        <f t="shared" si="107"/>
        <v>PreventivoManual</v>
      </c>
      <c r="Z262" s="141">
        <f t="shared" si="108"/>
        <v>0.4</v>
      </c>
      <c r="AA262" s="139" t="s">
        <v>55</v>
      </c>
      <c r="AB262" s="139" t="s">
        <v>56</v>
      </c>
      <c r="AC262" s="139" t="s">
        <v>57</v>
      </c>
      <c r="AD262" s="184"/>
      <c r="AE262" s="139" t="s">
        <v>10</v>
      </c>
      <c r="AF262" s="141">
        <f>O262</f>
        <v>0</v>
      </c>
      <c r="AG262" s="139" t="s">
        <v>52</v>
      </c>
      <c r="AH262" s="141">
        <f t="shared" si="109"/>
        <v>0.4</v>
      </c>
      <c r="AI262" s="141">
        <f t="shared" si="110"/>
        <v>0</v>
      </c>
      <c r="AJ262" s="185"/>
      <c r="AK262" s="186"/>
      <c r="AL262" s="187"/>
      <c r="AM262" s="185"/>
      <c r="AN262" s="187"/>
      <c r="AO262" s="219"/>
      <c r="AP262" s="220"/>
      <c r="AQ262" s="217"/>
      <c r="AR262" s="163"/>
      <c r="AS262" s="147" t="s">
        <v>1053</v>
      </c>
      <c r="AT262" s="147" t="s">
        <v>1054</v>
      </c>
      <c r="AU262" s="147" t="s">
        <v>796</v>
      </c>
      <c r="AV262" s="147" t="s">
        <v>1035</v>
      </c>
      <c r="AW262" s="172"/>
      <c r="AX262" s="140">
        <v>46023</v>
      </c>
      <c r="AY262" s="140">
        <v>46387</v>
      </c>
      <c r="AZ262" s="139" t="s">
        <v>289</v>
      </c>
      <c r="BA262" s="145"/>
      <c r="BB262" s="176"/>
    </row>
    <row r="263" spans="1:54" s="2" customFormat="1" ht="87" customHeight="1" x14ac:dyDescent="0.25">
      <c r="A263" s="223"/>
      <c r="B263" s="191"/>
      <c r="C263" s="197"/>
      <c r="D263" s="199"/>
      <c r="E263" s="200"/>
      <c r="F263" s="200"/>
      <c r="G263" s="200"/>
      <c r="H263" s="200"/>
      <c r="I263" s="201"/>
      <c r="J263" s="201"/>
      <c r="K263" s="200"/>
      <c r="L263" s="205"/>
      <c r="M263" s="206"/>
      <c r="N263" s="195"/>
      <c r="O263" s="182"/>
      <c r="P263" s="164"/>
      <c r="Q263" s="182"/>
      <c r="R263" s="182"/>
      <c r="S263" s="183"/>
      <c r="T263" s="66" t="s">
        <v>300</v>
      </c>
      <c r="U263" s="148" t="s">
        <v>1235</v>
      </c>
      <c r="V263" s="143" t="s">
        <v>35</v>
      </c>
      <c r="W263" s="139" t="s">
        <v>70</v>
      </c>
      <c r="X263" s="139" t="s">
        <v>54</v>
      </c>
      <c r="Y263" s="138" t="str">
        <f t="shared" si="107"/>
        <v>DetectivoManual</v>
      </c>
      <c r="Z263" s="141">
        <f t="shared" si="108"/>
        <v>0.3</v>
      </c>
      <c r="AA263" s="139" t="s">
        <v>55</v>
      </c>
      <c r="AB263" s="139" t="s">
        <v>56</v>
      </c>
      <c r="AC263" s="139" t="s">
        <v>57</v>
      </c>
      <c r="AD263" s="184"/>
      <c r="AE263" s="139" t="s">
        <v>10</v>
      </c>
      <c r="AF263" s="141">
        <f>AF261-AI261</f>
        <v>0.36</v>
      </c>
      <c r="AG263" s="139" t="s">
        <v>60</v>
      </c>
      <c r="AH263" s="141">
        <f t="shared" si="109"/>
        <v>0.3</v>
      </c>
      <c r="AI263" s="141">
        <f t="shared" si="110"/>
        <v>0.108</v>
      </c>
      <c r="AJ263" s="185"/>
      <c r="AK263" s="186"/>
      <c r="AL263" s="187"/>
      <c r="AM263" s="185"/>
      <c r="AN263" s="187"/>
      <c r="AO263" s="219"/>
      <c r="AP263" s="220"/>
      <c r="AQ263" s="218"/>
      <c r="AR263" s="163"/>
      <c r="AS263" s="146" t="s">
        <v>1243</v>
      </c>
      <c r="AT263" s="147" t="s">
        <v>1244</v>
      </c>
      <c r="AU263" s="147" t="s">
        <v>808</v>
      </c>
      <c r="AV263" s="146" t="s">
        <v>784</v>
      </c>
      <c r="AW263" s="175"/>
      <c r="AX263" s="140">
        <v>46204</v>
      </c>
      <c r="AY263" s="140">
        <v>46387</v>
      </c>
      <c r="AZ263" s="130" t="s">
        <v>289</v>
      </c>
      <c r="BA263" s="145"/>
      <c r="BB263" s="176"/>
    </row>
    <row r="264" spans="1:54" s="2" customFormat="1" ht="57" x14ac:dyDescent="0.25">
      <c r="A264" s="223">
        <f t="shared" ref="A264" si="138">A261+1</f>
        <v>128</v>
      </c>
      <c r="B264" s="191" t="s">
        <v>72</v>
      </c>
      <c r="C264" s="196" t="s">
        <v>143</v>
      </c>
      <c r="D264" s="198" t="s">
        <v>191</v>
      </c>
      <c r="E264" s="200" t="s">
        <v>149</v>
      </c>
      <c r="F264" s="200" t="s">
        <v>120</v>
      </c>
      <c r="G264" s="200" t="s">
        <v>317</v>
      </c>
      <c r="H264" s="200" t="s">
        <v>318</v>
      </c>
      <c r="I264" s="201" t="s">
        <v>974</v>
      </c>
      <c r="J264" s="201" t="s">
        <v>975</v>
      </c>
      <c r="K264" s="200" t="s">
        <v>323</v>
      </c>
      <c r="L264" s="204" t="s">
        <v>321</v>
      </c>
      <c r="M264" s="206" t="s">
        <v>180</v>
      </c>
      <c r="N264" s="195" t="str">
        <f>IF(M264="Máximo_2_Veces_por_Año",$I$468,IF(M264="3_a_24_veces_por_año",$I$469,IF(M264="24_a_500_veces_por_año",$I$470,IF(M264="500_a_5000_veces_por_año",$I$471,IF(M264="mas_de_5000_Veces_por_año",$I$472)))))</f>
        <v>Muy Alta</v>
      </c>
      <c r="O264" s="182">
        <f>IF(N264="Muy Baja",$J$468,IF(N264="Baja",$J$469,IF(N264="Media",$J$470,IF(N264="Alta",$J$471,IF(N264="Muy Alta",$J$472)))))</f>
        <v>1</v>
      </c>
      <c r="P264" s="164" t="s">
        <v>51</v>
      </c>
      <c r="Q264" s="182">
        <f>IF(P264="Leve",$I$476,IF(P264="Menor",$I$477,IF(P264="Moderado",$I$478,IF(P264="Mayor",$I$479,IF(P264="Catastrófico",$I$480)))))</f>
        <v>0.6</v>
      </c>
      <c r="R264" s="182" t="str">
        <f>N264&amp;P264</f>
        <v>Muy AltaModerado</v>
      </c>
      <c r="S264" s="183" t="str">
        <f>IF(R264="Muy AltaLeve","Alto",IF(R264="AltaLeve","Moderado",IF(R264="MediaLeve","Moderado",IF(R264="BajaLeve","Bajo",IF(R264="Muy BajaLeve","Bajo",IF(R264="Muy AltaMenor","Alto",IF(R264="AltaMenor","Moderado",IF(R264="MediaMenor","Moderado",IF(R264="BajaMenor","Moderado",IF(R264="Muy BajaMenor","Bajo",IF(R264="Muy AltaModerado","Alto",IF(R264="AltaModerado","Alto",IF(R264="MediaModerado","Moderado",IF(R264="BajaModerado","Moderado",IF(R264="Muy BajaModerado","Moderado",IF(R264="Muy AltaMayor","Alto",IF(R264="AltaMayor","Alto",IF(R264="MediaMayor","Alto",IF(R264="BajaMayor","Alto",IF(R264="Muy BajaMayor","Alto",IF(R264="Muy AltaCatastrófico","Extremo",IF(R264="AltaCatastrófico","Extremo",IF(R264="MediaCatastrófico","Extremo",IF(R264="BajaCatastrófico","Extremo",IF(R264="Muy BajaCatastrófico","Extremo")))))))))))))))))))))))))</f>
        <v>Alto</v>
      </c>
      <c r="T264" s="66" t="s">
        <v>298</v>
      </c>
      <c r="U264" s="92" t="s">
        <v>1016</v>
      </c>
      <c r="V264" s="84" t="s">
        <v>36</v>
      </c>
      <c r="W264" s="83" t="s">
        <v>67</v>
      </c>
      <c r="X264" s="83" t="s">
        <v>54</v>
      </c>
      <c r="Y264" s="81" t="str">
        <f t="shared" si="107"/>
        <v>CorrectivoManual</v>
      </c>
      <c r="Z264" s="86">
        <f t="shared" si="108"/>
        <v>0.25</v>
      </c>
      <c r="AA264" s="83" t="s">
        <v>55</v>
      </c>
      <c r="AB264" s="83" t="s">
        <v>56</v>
      </c>
      <c r="AC264" s="83" t="s">
        <v>57</v>
      </c>
      <c r="AD264" s="184" t="str">
        <f>J264</f>
        <v>PROBABILIDAD DE OMISION DE INTERVENCIÓN NUTRICIONAL OPORTUNA</v>
      </c>
      <c r="AE264" s="83" t="s">
        <v>10</v>
      </c>
      <c r="AF264" s="86">
        <f>O264</f>
        <v>1</v>
      </c>
      <c r="AG264" s="83" t="s">
        <v>52</v>
      </c>
      <c r="AH264" s="86">
        <f t="shared" si="109"/>
        <v>0.25</v>
      </c>
      <c r="AI264" s="86">
        <f t="shared" si="110"/>
        <v>0.25</v>
      </c>
      <c r="AJ264" s="185">
        <f>AF265-AI265</f>
        <v>0.52500000000000002</v>
      </c>
      <c r="AK264" s="186">
        <f>Q264</f>
        <v>0.6</v>
      </c>
      <c r="AL264" s="187" t="str">
        <f>IF(AJ264&lt;=0.2,"Muy Baja",IF((AJ264&gt;0.2)*AND(AJ264&lt;=0.4),"Baja",IF((AJ264&gt;0.4)*AND(AJ264&lt;=0.6),"Media",IF((AJ264&gt;0.6)*AND(AJ264&lt;=0.8),"Alta",IF((AJ264&gt;0.8)*AND(AJ264&lt;=1),"Muy Alta",0)))))</f>
        <v>Media</v>
      </c>
      <c r="AM264" s="185">
        <f>AJ264</f>
        <v>0.52500000000000002</v>
      </c>
      <c r="AN264" s="187" t="str">
        <f>IF(AK264&lt;=0.2,"Leve",IF((AK264&gt;0.2)*AND(AK264&lt;=0.4),"Menor",IF((AK264&gt;0.4)*AND(AK264&lt;=0.6),"Moderado",IF((AK264&gt;0.6)*AND(AK264&lt;=0.8),"Mayor",IF((AK264&gt;0.8)*AND(AK264&lt;=1),"Catastrófico",0)))))</f>
        <v>Moderado</v>
      </c>
      <c r="AO264" s="219">
        <f>AK264</f>
        <v>0.6</v>
      </c>
      <c r="AP264" s="220" t="str">
        <f>AL264&amp;AN264</f>
        <v>MediaModerado</v>
      </c>
      <c r="AQ264" s="217" t="str">
        <f>IF(AP264="Muy AltaLeve","Alto",IF(AP264="AltaLeve","Moderado",IF(AP264="MediaLeve","Moderado",IF(AP264="BajaLeve","Bajo",IF(AP264="Muy BajaLeve","Bajo",IF(AP264="Muy AltaMenor","Alto",IF(AP264="AltaMenor","Moderado",IF(AP264="MediaMenor","Moderado",IF(AP264="BajaMenor","Moderado",IF(AP264="Muy BajaMenor","Bajo",IF(AP264="Muy AltaModerado","Alto",IF(AP264="AltaModerado","Alto",IF(AP264="MediaModerado","Moderado",IF(AP264="BajaModerado","Moderado",IF(AP264="Muy BajaModerado","Moderado",IF(AP264="Muy AltaMayor","Alto",IF(AP264="AltaMayor","Alto",IF(AP264="MediaMayor","Alto",IF(AP264="BajaMayor","Alto",IF(AP264="Muy BajaMayor","Alto",IF(AP264="Muy AltaCatastrófico","Extremo",IF(AP264="AltaCatastrófico","Extremo",IF(AP264="MediaCatastrófico","Extremo",IF(AP264="BajaCatastrófico","Extremo",IF(AP264="Muy BajaCatastrófico","Extremo")))))))))))))))))))))))))</f>
        <v>Moderado</v>
      </c>
      <c r="AR264" s="163" t="s">
        <v>59</v>
      </c>
      <c r="AS264" s="90" t="s">
        <v>1033</v>
      </c>
      <c r="AT264" s="110" t="s">
        <v>1034</v>
      </c>
      <c r="AU264" s="96" t="s">
        <v>796</v>
      </c>
      <c r="AV264" s="110" t="s">
        <v>1035</v>
      </c>
      <c r="AW264" s="172"/>
      <c r="AX264" s="172">
        <v>46023</v>
      </c>
      <c r="AY264" s="171">
        <v>46387</v>
      </c>
      <c r="AZ264" s="163" t="s">
        <v>289</v>
      </c>
      <c r="BA264" s="133"/>
      <c r="BB264" s="176"/>
    </row>
    <row r="265" spans="1:54" s="2" customFormat="1" ht="42.75" x14ac:dyDescent="0.25">
      <c r="A265" s="223"/>
      <c r="B265" s="191"/>
      <c r="C265" s="197"/>
      <c r="D265" s="199"/>
      <c r="E265" s="200"/>
      <c r="F265" s="200"/>
      <c r="G265" s="200"/>
      <c r="H265" s="200"/>
      <c r="I265" s="201"/>
      <c r="J265" s="201"/>
      <c r="K265" s="200"/>
      <c r="L265" s="205"/>
      <c r="M265" s="206"/>
      <c r="N265" s="195"/>
      <c r="O265" s="182"/>
      <c r="P265" s="164"/>
      <c r="Q265" s="182"/>
      <c r="R265" s="182"/>
      <c r="S265" s="183"/>
      <c r="T265" s="66" t="s">
        <v>300</v>
      </c>
      <c r="U265" s="92" t="s">
        <v>1015</v>
      </c>
      <c r="V265" s="84" t="s">
        <v>36</v>
      </c>
      <c r="W265" s="83" t="s">
        <v>70</v>
      </c>
      <c r="X265" s="83" t="s">
        <v>54</v>
      </c>
      <c r="Y265" s="81" t="str">
        <f t="shared" si="107"/>
        <v>DetectivoManual</v>
      </c>
      <c r="Z265" s="86">
        <f t="shared" si="108"/>
        <v>0.3</v>
      </c>
      <c r="AA265" s="83" t="s">
        <v>55</v>
      </c>
      <c r="AB265" s="83" t="s">
        <v>56</v>
      </c>
      <c r="AC265" s="83" t="s">
        <v>57</v>
      </c>
      <c r="AD265" s="184"/>
      <c r="AE265" s="83" t="s">
        <v>10</v>
      </c>
      <c r="AF265" s="86">
        <f>AF264-AI264</f>
        <v>0.75</v>
      </c>
      <c r="AG265" s="83" t="s">
        <v>60</v>
      </c>
      <c r="AH265" s="86">
        <f t="shared" si="109"/>
        <v>0.3</v>
      </c>
      <c r="AI265" s="86">
        <f t="shared" si="110"/>
        <v>0.22499999999999998</v>
      </c>
      <c r="AJ265" s="185"/>
      <c r="AK265" s="186"/>
      <c r="AL265" s="187"/>
      <c r="AM265" s="185"/>
      <c r="AN265" s="187"/>
      <c r="AO265" s="219"/>
      <c r="AP265" s="220"/>
      <c r="AQ265" s="218"/>
      <c r="AR265" s="163"/>
      <c r="AS265" s="90" t="s">
        <v>1053</v>
      </c>
      <c r="AT265" s="110" t="s">
        <v>1054</v>
      </c>
      <c r="AU265" s="96" t="s">
        <v>796</v>
      </c>
      <c r="AV265" s="110" t="s">
        <v>1035</v>
      </c>
      <c r="AW265" s="175"/>
      <c r="AX265" s="172"/>
      <c r="AY265" s="171"/>
      <c r="AZ265" s="163"/>
      <c r="BA265" s="133"/>
      <c r="BB265" s="176"/>
    </row>
    <row r="266" spans="1:54" s="2" customFormat="1" ht="57" x14ac:dyDescent="0.25">
      <c r="A266" s="223">
        <f t="shared" ref="A266" si="139">A264+1</f>
        <v>129</v>
      </c>
      <c r="B266" s="191" t="s">
        <v>72</v>
      </c>
      <c r="C266" s="196" t="s">
        <v>144</v>
      </c>
      <c r="D266" s="198" t="s">
        <v>73</v>
      </c>
      <c r="E266" s="200" t="s">
        <v>149</v>
      </c>
      <c r="F266" s="200" t="s">
        <v>120</v>
      </c>
      <c r="G266" s="200" t="s">
        <v>317</v>
      </c>
      <c r="H266" s="200" t="s">
        <v>318</v>
      </c>
      <c r="I266" s="201" t="s">
        <v>974</v>
      </c>
      <c r="J266" s="201" t="s">
        <v>975</v>
      </c>
      <c r="K266" s="200" t="s">
        <v>323</v>
      </c>
      <c r="L266" s="204" t="s">
        <v>321</v>
      </c>
      <c r="M266" s="206" t="s">
        <v>176</v>
      </c>
      <c r="N266" s="195" t="str">
        <f>IF(M266="Máximo_2_Veces_por_Año",$I$468,IF(M266="3_a_24_veces_por_año",$I$469,IF(M266="24_a_500_veces_por_año",$I$470,IF(M266="500_a_5000_veces_por_año",$I$471,IF(M266="mas_de_5000_Veces_por_año",$I$472)))))</f>
        <v>Alta</v>
      </c>
      <c r="O266" s="182">
        <f>IF(N266="Muy Baja",$J$468,IF(N266="Baja",$J$469,IF(N266="Media",$J$470,IF(N266="Alta",$J$471,IF(N266="Muy Alta",$J$472)))))</f>
        <v>0.8</v>
      </c>
      <c r="P266" s="164" t="s">
        <v>51</v>
      </c>
      <c r="Q266" s="182">
        <f>IF(P266="Leve",$I$476,IF(P266="Menor",$I$477,IF(P266="Moderado",$I$478,IF(P266="Mayor",$I$479,IF(P266="Catastrófico",$I$480)))))</f>
        <v>0.6</v>
      </c>
      <c r="R266" s="182" t="str">
        <f>N266&amp;P266</f>
        <v>AltaModerado</v>
      </c>
      <c r="S266" s="183" t="str">
        <f>IF(R266="Muy AltaLeve","Alto",IF(R266="AltaLeve","Moderado",IF(R266="MediaLeve","Moderado",IF(R266="BajaLeve","Bajo",IF(R266="Muy BajaLeve","Bajo",IF(R266="Muy AltaMenor","Alto",IF(R266="AltaMenor","Moderado",IF(R266="MediaMenor","Moderado",IF(R266="BajaMenor","Moderado",IF(R266="Muy BajaMenor","Bajo",IF(R266="Muy AltaModerado","Alto",IF(R266="AltaModerado","Alto",IF(R266="MediaModerado","Moderado",IF(R266="BajaModerado","Moderado",IF(R266="Muy BajaModerado","Moderado",IF(R266="Muy AltaMayor","Alto",IF(R266="AltaMayor","Alto",IF(R266="MediaMayor","Alto",IF(R266="BajaMayor","Alto",IF(R266="Muy BajaMayor","Alto",IF(R266="Muy AltaCatastrófico","Extremo",IF(R266="AltaCatastrófico","Extremo",IF(R266="MediaCatastrófico","Extremo",IF(R266="BajaCatastrófico","Extremo",IF(R266="Muy BajaCatastrófico","Extremo")))))))))))))))))))))))))</f>
        <v>Alto</v>
      </c>
      <c r="T266" s="66" t="s">
        <v>298</v>
      </c>
      <c r="U266" s="92" t="s">
        <v>1016</v>
      </c>
      <c r="V266" s="84" t="s">
        <v>36</v>
      </c>
      <c r="W266" s="83" t="s">
        <v>67</v>
      </c>
      <c r="X266" s="83" t="s">
        <v>54</v>
      </c>
      <c r="Y266" s="81" t="str">
        <f t="shared" ref="Y266:Y311" si="140">W266&amp;X266</f>
        <v>CorrectivoManual</v>
      </c>
      <c r="Z266" s="86">
        <f t="shared" ref="Z266:Z311" si="141">IF(Y266="PreventivoAutomatico",0.5,IF(Y266="PreventivoManual",0.4,IF(Y266="DetectivoAutomatico",0.4,IF(Y266="DetectivoManual",0.3,IF(Y266="CorrectivoAutomatico",0.35,IF(Y266="CorrectivoManual",0.25))))))</f>
        <v>0.25</v>
      </c>
      <c r="AA266" s="83" t="s">
        <v>55</v>
      </c>
      <c r="AB266" s="83" t="s">
        <v>56</v>
      </c>
      <c r="AC266" s="83" t="s">
        <v>57</v>
      </c>
      <c r="AD266" s="184" t="str">
        <f>J266</f>
        <v>PROBABILIDAD DE OMISION DE INTERVENCIÓN NUTRICIONAL OPORTUNA</v>
      </c>
      <c r="AE266" s="83" t="s">
        <v>10</v>
      </c>
      <c r="AF266" s="86">
        <f>O266</f>
        <v>0.8</v>
      </c>
      <c r="AG266" s="83" t="s">
        <v>52</v>
      </c>
      <c r="AH266" s="86">
        <f t="shared" ref="AH266:AH311" si="142">Z266</f>
        <v>0.25</v>
      </c>
      <c r="AI266" s="86">
        <f t="shared" ref="AI266:AI311" si="143">AF266*AH266</f>
        <v>0.2</v>
      </c>
      <c r="AJ266" s="185">
        <f>AF267-AI267</f>
        <v>0.42000000000000004</v>
      </c>
      <c r="AK266" s="186">
        <f>Q266</f>
        <v>0.6</v>
      </c>
      <c r="AL266" s="187" t="str">
        <f>IF(AJ266&lt;=0.2,"Muy Baja",IF((AJ266&gt;0.2)*AND(AJ266&lt;=0.4),"Baja",IF((AJ266&gt;0.4)*AND(AJ266&lt;=0.6),"Media",IF((AJ266&gt;0.6)*AND(AJ266&lt;=0.8),"Alta",IF((AJ266&gt;0.8)*AND(AJ266&lt;=1),"Muy Alta",0)))))</f>
        <v>Media</v>
      </c>
      <c r="AM266" s="185">
        <f>AJ266</f>
        <v>0.42000000000000004</v>
      </c>
      <c r="AN266" s="187" t="str">
        <f>IF(AK266&lt;=0.2,"Leve",IF((AK266&gt;0.2)*AND(AK266&lt;=0.4),"Menor",IF((AK266&gt;0.4)*AND(AK266&lt;=0.6),"Moderado",IF((AK266&gt;0.6)*AND(AK266&lt;=0.8),"Mayor",IF((AK266&gt;0.8)*AND(AK266&lt;=1),"Catastrófico",0)))))</f>
        <v>Moderado</v>
      </c>
      <c r="AO266" s="219">
        <f>AK266</f>
        <v>0.6</v>
      </c>
      <c r="AP266" s="220" t="str">
        <f>AL266&amp;AN266</f>
        <v>MediaModerado</v>
      </c>
      <c r="AQ266" s="217" t="str">
        <f>IF(AP266="Muy AltaLeve","Alto",IF(AP266="AltaLeve","Moderado",IF(AP266="MediaLeve","Moderado",IF(AP266="BajaLeve","Bajo",IF(AP266="Muy BajaLeve","Bajo",IF(AP266="Muy AltaMenor","Alto",IF(AP266="AltaMenor","Moderado",IF(AP266="MediaMenor","Moderado",IF(AP266="BajaMenor","Moderado",IF(AP266="Muy BajaMenor","Bajo",IF(AP266="Muy AltaModerado","Alto",IF(AP266="AltaModerado","Alto",IF(AP266="MediaModerado","Moderado",IF(AP266="BajaModerado","Moderado",IF(AP266="Muy BajaModerado","Moderado",IF(AP266="Muy AltaMayor","Alto",IF(AP266="AltaMayor","Alto",IF(AP266="MediaMayor","Alto",IF(AP266="BajaMayor","Alto",IF(AP266="Muy BajaMayor","Alto",IF(AP266="Muy AltaCatastrófico","Extremo",IF(AP266="AltaCatastrófico","Extremo",IF(AP266="MediaCatastrófico","Extremo",IF(AP266="BajaCatastrófico","Extremo",IF(AP266="Muy BajaCatastrófico","Extremo")))))))))))))))))))))))))</f>
        <v>Moderado</v>
      </c>
      <c r="AR266" s="163" t="s">
        <v>59</v>
      </c>
      <c r="AS266" s="90" t="s">
        <v>1033</v>
      </c>
      <c r="AT266" s="110" t="s">
        <v>1034</v>
      </c>
      <c r="AU266" s="96" t="s">
        <v>796</v>
      </c>
      <c r="AV266" s="110" t="s">
        <v>1035</v>
      </c>
      <c r="AW266" s="172"/>
      <c r="AX266" s="172">
        <v>46023</v>
      </c>
      <c r="AY266" s="171">
        <v>46387</v>
      </c>
      <c r="AZ266" s="163" t="s">
        <v>289</v>
      </c>
      <c r="BA266" s="133"/>
      <c r="BB266" s="176"/>
    </row>
    <row r="267" spans="1:54" s="2" customFormat="1" ht="42.75" x14ac:dyDescent="0.25">
      <c r="A267" s="223"/>
      <c r="B267" s="191"/>
      <c r="C267" s="197"/>
      <c r="D267" s="199"/>
      <c r="E267" s="200"/>
      <c r="F267" s="200"/>
      <c r="G267" s="200"/>
      <c r="H267" s="200"/>
      <c r="I267" s="201"/>
      <c r="J267" s="201"/>
      <c r="K267" s="200"/>
      <c r="L267" s="205"/>
      <c r="M267" s="206"/>
      <c r="N267" s="195"/>
      <c r="O267" s="182"/>
      <c r="P267" s="164"/>
      <c r="Q267" s="182"/>
      <c r="R267" s="182"/>
      <c r="S267" s="183"/>
      <c r="T267" s="66" t="s">
        <v>300</v>
      </c>
      <c r="U267" s="92" t="s">
        <v>1015</v>
      </c>
      <c r="V267" s="84" t="s">
        <v>36</v>
      </c>
      <c r="W267" s="83" t="s">
        <v>70</v>
      </c>
      <c r="X267" s="83" t="s">
        <v>54</v>
      </c>
      <c r="Y267" s="81" t="str">
        <f t="shared" si="140"/>
        <v>DetectivoManual</v>
      </c>
      <c r="Z267" s="86">
        <f t="shared" si="141"/>
        <v>0.3</v>
      </c>
      <c r="AA267" s="83" t="s">
        <v>55</v>
      </c>
      <c r="AB267" s="83" t="s">
        <v>56</v>
      </c>
      <c r="AC267" s="83" t="s">
        <v>57</v>
      </c>
      <c r="AD267" s="184"/>
      <c r="AE267" s="83" t="s">
        <v>10</v>
      </c>
      <c r="AF267" s="86">
        <f>AF266-AI266</f>
        <v>0.60000000000000009</v>
      </c>
      <c r="AG267" s="83" t="s">
        <v>60</v>
      </c>
      <c r="AH267" s="86">
        <f t="shared" si="142"/>
        <v>0.3</v>
      </c>
      <c r="AI267" s="86">
        <f t="shared" si="143"/>
        <v>0.18000000000000002</v>
      </c>
      <c r="AJ267" s="185"/>
      <c r="AK267" s="186"/>
      <c r="AL267" s="187"/>
      <c r="AM267" s="185"/>
      <c r="AN267" s="187"/>
      <c r="AO267" s="219"/>
      <c r="AP267" s="220"/>
      <c r="AQ267" s="218"/>
      <c r="AR267" s="163"/>
      <c r="AS267" s="90" t="s">
        <v>1053</v>
      </c>
      <c r="AT267" s="110" t="s">
        <v>1054</v>
      </c>
      <c r="AU267" s="96" t="s">
        <v>796</v>
      </c>
      <c r="AV267" s="110" t="s">
        <v>1035</v>
      </c>
      <c r="AW267" s="175"/>
      <c r="AX267" s="172"/>
      <c r="AY267" s="171"/>
      <c r="AZ267" s="163"/>
      <c r="BA267" s="133"/>
      <c r="BB267" s="176"/>
    </row>
    <row r="268" spans="1:54" s="2" customFormat="1" ht="57" x14ac:dyDescent="0.25">
      <c r="A268" s="223">
        <f t="shared" ref="A268" si="144">A266+1</f>
        <v>130</v>
      </c>
      <c r="B268" s="191" t="s">
        <v>72</v>
      </c>
      <c r="C268" s="196" t="s">
        <v>146</v>
      </c>
      <c r="D268" s="198" t="s">
        <v>146</v>
      </c>
      <c r="E268" s="200" t="s">
        <v>149</v>
      </c>
      <c r="F268" s="200" t="s">
        <v>120</v>
      </c>
      <c r="G268" s="200" t="s">
        <v>317</v>
      </c>
      <c r="H268" s="200" t="s">
        <v>318</v>
      </c>
      <c r="I268" s="201" t="s">
        <v>974</v>
      </c>
      <c r="J268" s="201" t="s">
        <v>975</v>
      </c>
      <c r="K268" s="200" t="s">
        <v>323</v>
      </c>
      <c r="L268" s="204" t="s">
        <v>321</v>
      </c>
      <c r="M268" s="206" t="s">
        <v>176</v>
      </c>
      <c r="N268" s="195" t="str">
        <f>IF(M268="Máximo_2_Veces_por_Año",$I$468,IF(M268="3_a_24_veces_por_año",$I$469,IF(M268="24_a_500_veces_por_año",$I$470,IF(M268="500_a_5000_veces_por_año",$I$471,IF(M268="mas_de_5000_Veces_por_año",$I$472)))))</f>
        <v>Alta</v>
      </c>
      <c r="O268" s="182">
        <f>IF(N268="Muy Baja",$J$468,IF(N268="Baja",$J$469,IF(N268="Media",$J$470,IF(N268="Alta",$J$471,IF(N268="Muy Alta",$J$472)))))</f>
        <v>0.8</v>
      </c>
      <c r="P268" s="164" t="s">
        <v>51</v>
      </c>
      <c r="Q268" s="182">
        <f>IF(P268="Leve",$I$476,IF(P268="Menor",$I$477,IF(P268="Moderado",$I$478,IF(P268="Mayor",$I$479,IF(P268="Catastrófico",$I$480)))))</f>
        <v>0.6</v>
      </c>
      <c r="R268" s="182" t="str">
        <f>N268&amp;P268</f>
        <v>AltaModerado</v>
      </c>
      <c r="S268" s="183" t="str">
        <f>IF(R268="Muy AltaLeve","Alto",IF(R268="AltaLeve","Moderado",IF(R268="MediaLeve","Moderado",IF(R268="BajaLeve","Bajo",IF(R268="Muy BajaLeve","Bajo",IF(R268="Muy AltaMenor","Alto",IF(R268="AltaMenor","Moderado",IF(R268="MediaMenor","Moderado",IF(R268="BajaMenor","Moderado",IF(R268="Muy BajaMenor","Bajo",IF(R268="Muy AltaModerado","Alto",IF(R268="AltaModerado","Alto",IF(R268="MediaModerado","Moderado",IF(R268="BajaModerado","Moderado",IF(R268="Muy BajaModerado","Moderado",IF(R268="Muy AltaMayor","Alto",IF(R268="AltaMayor","Alto",IF(R268="MediaMayor","Alto",IF(R268="BajaMayor","Alto",IF(R268="Muy BajaMayor","Alto",IF(R268="Muy AltaCatastrófico","Extremo",IF(R268="AltaCatastrófico","Extremo",IF(R268="MediaCatastrófico","Extremo",IF(R268="BajaCatastrófico","Extremo",IF(R268="Muy BajaCatastrófico","Extremo")))))))))))))))))))))))))</f>
        <v>Alto</v>
      </c>
      <c r="T268" s="66" t="s">
        <v>298</v>
      </c>
      <c r="U268" s="92" t="s">
        <v>1016</v>
      </c>
      <c r="V268" s="84" t="s">
        <v>36</v>
      </c>
      <c r="W268" s="83" t="s">
        <v>67</v>
      </c>
      <c r="X268" s="83" t="s">
        <v>54</v>
      </c>
      <c r="Y268" s="81" t="str">
        <f t="shared" si="140"/>
        <v>CorrectivoManual</v>
      </c>
      <c r="Z268" s="86">
        <f t="shared" si="141"/>
        <v>0.25</v>
      </c>
      <c r="AA268" s="83" t="s">
        <v>55</v>
      </c>
      <c r="AB268" s="83" t="s">
        <v>56</v>
      </c>
      <c r="AC268" s="83" t="s">
        <v>57</v>
      </c>
      <c r="AD268" s="184" t="str">
        <f>J268</f>
        <v>PROBABILIDAD DE OMISION DE INTERVENCIÓN NUTRICIONAL OPORTUNA</v>
      </c>
      <c r="AE268" s="83" t="s">
        <v>10</v>
      </c>
      <c r="AF268" s="86">
        <f>O268</f>
        <v>0.8</v>
      </c>
      <c r="AG268" s="83" t="s">
        <v>52</v>
      </c>
      <c r="AH268" s="86">
        <f t="shared" si="142"/>
        <v>0.25</v>
      </c>
      <c r="AI268" s="86">
        <f t="shared" si="143"/>
        <v>0.2</v>
      </c>
      <c r="AJ268" s="185">
        <f>AF269-AI269</f>
        <v>0.42000000000000004</v>
      </c>
      <c r="AK268" s="186">
        <f>Q268</f>
        <v>0.6</v>
      </c>
      <c r="AL268" s="187" t="str">
        <f>IF(AJ268&lt;=0.2,"Muy Baja",IF((AJ268&gt;0.2)*AND(AJ268&lt;=0.4),"Baja",IF((AJ268&gt;0.4)*AND(AJ268&lt;=0.6),"Media",IF((AJ268&gt;0.6)*AND(AJ268&lt;=0.8),"Alta",IF((AJ268&gt;0.8)*AND(AJ268&lt;=1),"Muy Alta",0)))))</f>
        <v>Media</v>
      </c>
      <c r="AM268" s="185">
        <f>AJ268</f>
        <v>0.42000000000000004</v>
      </c>
      <c r="AN268" s="187" t="str">
        <f>IF(AK268&lt;=0.2,"Leve",IF((AK268&gt;0.2)*AND(AK268&lt;=0.4),"Menor",IF((AK268&gt;0.4)*AND(AK268&lt;=0.6),"Moderado",IF((AK268&gt;0.6)*AND(AK268&lt;=0.8),"Mayor",IF((AK268&gt;0.8)*AND(AK268&lt;=1),"Catastrófico",0)))))</f>
        <v>Moderado</v>
      </c>
      <c r="AO268" s="219">
        <f>AK268</f>
        <v>0.6</v>
      </c>
      <c r="AP268" s="220" t="str">
        <f>AL268&amp;AN268</f>
        <v>MediaModerado</v>
      </c>
      <c r="AQ268" s="217" t="str">
        <f>IF(AP268="Muy AltaLeve","Alto",IF(AP268="AltaLeve","Moderado",IF(AP268="MediaLeve","Moderado",IF(AP268="BajaLeve","Bajo",IF(AP268="Muy BajaLeve","Bajo",IF(AP268="Muy AltaMenor","Alto",IF(AP268="AltaMenor","Moderado",IF(AP268="MediaMenor","Moderado",IF(AP268="BajaMenor","Moderado",IF(AP268="Muy BajaMenor","Bajo",IF(AP268="Muy AltaModerado","Alto",IF(AP268="AltaModerado","Alto",IF(AP268="MediaModerado","Moderado",IF(AP268="BajaModerado","Moderado",IF(AP268="Muy BajaModerado","Moderado",IF(AP268="Muy AltaMayor","Alto",IF(AP268="AltaMayor","Alto",IF(AP268="MediaMayor","Alto",IF(AP268="BajaMayor","Alto",IF(AP268="Muy BajaMayor","Alto",IF(AP268="Muy AltaCatastrófico","Extremo",IF(AP268="AltaCatastrófico","Extremo",IF(AP268="MediaCatastrófico","Extremo",IF(AP268="BajaCatastrófico","Extremo",IF(AP268="Muy BajaCatastrófico","Extremo")))))))))))))))))))))))))</f>
        <v>Moderado</v>
      </c>
      <c r="AR268" s="163" t="s">
        <v>59</v>
      </c>
      <c r="AS268" s="90" t="s">
        <v>1033</v>
      </c>
      <c r="AT268" s="110" t="s">
        <v>1034</v>
      </c>
      <c r="AU268" s="96" t="s">
        <v>796</v>
      </c>
      <c r="AV268" s="110" t="s">
        <v>1035</v>
      </c>
      <c r="AW268" s="172"/>
      <c r="AX268" s="172">
        <v>46023</v>
      </c>
      <c r="AY268" s="171">
        <v>46387</v>
      </c>
      <c r="AZ268" s="163" t="s">
        <v>289</v>
      </c>
      <c r="BA268" s="133"/>
      <c r="BB268" s="176"/>
    </row>
    <row r="269" spans="1:54" s="2" customFormat="1" ht="42.75" x14ac:dyDescent="0.25">
      <c r="A269" s="223"/>
      <c r="B269" s="191"/>
      <c r="C269" s="197"/>
      <c r="D269" s="199"/>
      <c r="E269" s="200"/>
      <c r="F269" s="200"/>
      <c r="G269" s="200"/>
      <c r="H269" s="200"/>
      <c r="I269" s="201"/>
      <c r="J269" s="201"/>
      <c r="K269" s="200"/>
      <c r="L269" s="205"/>
      <c r="M269" s="206"/>
      <c r="N269" s="195"/>
      <c r="O269" s="182"/>
      <c r="P269" s="164"/>
      <c r="Q269" s="182"/>
      <c r="R269" s="182"/>
      <c r="S269" s="183"/>
      <c r="T269" s="66" t="s">
        <v>300</v>
      </c>
      <c r="U269" s="92" t="s">
        <v>1015</v>
      </c>
      <c r="V269" s="84" t="s">
        <v>36</v>
      </c>
      <c r="W269" s="83" t="s">
        <v>70</v>
      </c>
      <c r="X269" s="83" t="s">
        <v>54</v>
      </c>
      <c r="Y269" s="81" t="str">
        <f t="shared" si="140"/>
        <v>DetectivoManual</v>
      </c>
      <c r="Z269" s="86">
        <f t="shared" si="141"/>
        <v>0.3</v>
      </c>
      <c r="AA269" s="83" t="s">
        <v>55</v>
      </c>
      <c r="AB269" s="83" t="s">
        <v>56</v>
      </c>
      <c r="AC269" s="83" t="s">
        <v>57</v>
      </c>
      <c r="AD269" s="184"/>
      <c r="AE269" s="83" t="s">
        <v>10</v>
      </c>
      <c r="AF269" s="86">
        <f>AF268-AI268</f>
        <v>0.60000000000000009</v>
      </c>
      <c r="AG269" s="83" t="s">
        <v>60</v>
      </c>
      <c r="AH269" s="86">
        <f t="shared" si="142"/>
        <v>0.3</v>
      </c>
      <c r="AI269" s="86">
        <f t="shared" si="143"/>
        <v>0.18000000000000002</v>
      </c>
      <c r="AJ269" s="185"/>
      <c r="AK269" s="186"/>
      <c r="AL269" s="187"/>
      <c r="AM269" s="185"/>
      <c r="AN269" s="187"/>
      <c r="AO269" s="219"/>
      <c r="AP269" s="220"/>
      <c r="AQ269" s="218"/>
      <c r="AR269" s="163"/>
      <c r="AS269" s="90" t="s">
        <v>1053</v>
      </c>
      <c r="AT269" s="110" t="s">
        <v>1054</v>
      </c>
      <c r="AU269" s="96" t="s">
        <v>796</v>
      </c>
      <c r="AV269" s="110" t="s">
        <v>1035</v>
      </c>
      <c r="AW269" s="175"/>
      <c r="AX269" s="172"/>
      <c r="AY269" s="171"/>
      <c r="AZ269" s="163"/>
      <c r="BA269" s="133"/>
      <c r="BB269" s="176"/>
    </row>
    <row r="270" spans="1:54" s="2" customFormat="1" ht="57" x14ac:dyDescent="0.25">
      <c r="A270" s="223">
        <f t="shared" ref="A270" si="145">A268+1</f>
        <v>131</v>
      </c>
      <c r="B270" s="191" t="s">
        <v>72</v>
      </c>
      <c r="C270" s="196" t="s">
        <v>147</v>
      </c>
      <c r="D270" s="198" t="s">
        <v>206</v>
      </c>
      <c r="E270" s="200" t="s">
        <v>149</v>
      </c>
      <c r="F270" s="200" t="s">
        <v>120</v>
      </c>
      <c r="G270" s="200" t="s">
        <v>317</v>
      </c>
      <c r="H270" s="200" t="s">
        <v>318</v>
      </c>
      <c r="I270" s="201" t="s">
        <v>974</v>
      </c>
      <c r="J270" s="201" t="s">
        <v>975</v>
      </c>
      <c r="K270" s="200" t="s">
        <v>323</v>
      </c>
      <c r="L270" s="204" t="s">
        <v>321</v>
      </c>
      <c r="M270" s="206" t="s">
        <v>180</v>
      </c>
      <c r="N270" s="195" t="str">
        <f>IF(M270="Máximo_2_Veces_por_Año",$I$468,IF(M270="3_a_24_veces_por_año",$I$469,IF(M270="24_a_500_veces_por_año",$I$470,IF(M270="500_a_5000_veces_por_año",$I$471,IF(M270="mas_de_5000_Veces_por_año",$I$472)))))</f>
        <v>Muy Alta</v>
      </c>
      <c r="O270" s="182">
        <f>IF(N270="Muy Baja",$J$468,IF(N270="Baja",$J$469,IF(N270="Media",$J$470,IF(N270="Alta",$J$471,IF(N270="Muy Alta",$J$472)))))</f>
        <v>1</v>
      </c>
      <c r="P270" s="164" t="s">
        <v>51</v>
      </c>
      <c r="Q270" s="182">
        <f>IF(P270="Leve",$I$476,IF(P270="Menor",$I$477,IF(P270="Moderado",$I$478,IF(P270="Mayor",$I$479,IF(P270="Catastrófico",$I$480)))))</f>
        <v>0.6</v>
      </c>
      <c r="R270" s="182" t="str">
        <f>N270&amp;P270</f>
        <v>Muy AltaModerado</v>
      </c>
      <c r="S270" s="183" t="str">
        <f>IF(R270="Muy AltaLeve","Alto",IF(R270="AltaLeve","Moderado",IF(R270="MediaLeve","Moderado",IF(R270="BajaLeve","Bajo",IF(R270="Muy BajaLeve","Bajo",IF(R270="Muy AltaMenor","Alto",IF(R270="AltaMenor","Moderado",IF(R270="MediaMenor","Moderado",IF(R270="BajaMenor","Moderado",IF(R270="Muy BajaMenor","Bajo",IF(R270="Muy AltaModerado","Alto",IF(R270="AltaModerado","Alto",IF(R270="MediaModerado","Moderado",IF(R270="BajaModerado","Moderado",IF(R270="Muy BajaModerado","Moderado",IF(R270="Muy AltaMayor","Alto",IF(R270="AltaMayor","Alto",IF(R270="MediaMayor","Alto",IF(R270="BajaMayor","Alto",IF(R270="Muy BajaMayor","Alto",IF(R270="Muy AltaCatastrófico","Extremo",IF(R270="AltaCatastrófico","Extremo",IF(R270="MediaCatastrófico","Extremo",IF(R270="BajaCatastrófico","Extremo",IF(R270="Muy BajaCatastrófico","Extremo")))))))))))))))))))))))))</f>
        <v>Alto</v>
      </c>
      <c r="T270" s="66" t="s">
        <v>298</v>
      </c>
      <c r="U270" s="92" t="s">
        <v>1016</v>
      </c>
      <c r="V270" s="84" t="s">
        <v>36</v>
      </c>
      <c r="W270" s="83" t="s">
        <v>67</v>
      </c>
      <c r="X270" s="83" t="s">
        <v>54</v>
      </c>
      <c r="Y270" s="81" t="str">
        <f t="shared" si="140"/>
        <v>CorrectivoManual</v>
      </c>
      <c r="Z270" s="86">
        <f t="shared" si="141"/>
        <v>0.25</v>
      </c>
      <c r="AA270" s="83" t="s">
        <v>55</v>
      </c>
      <c r="AB270" s="83" t="s">
        <v>56</v>
      </c>
      <c r="AC270" s="83" t="s">
        <v>57</v>
      </c>
      <c r="AD270" s="184" t="str">
        <f>J270</f>
        <v>PROBABILIDAD DE OMISION DE INTERVENCIÓN NUTRICIONAL OPORTUNA</v>
      </c>
      <c r="AE270" s="83" t="s">
        <v>10</v>
      </c>
      <c r="AF270" s="86">
        <f>O270</f>
        <v>1</v>
      </c>
      <c r="AG270" s="83" t="s">
        <v>52</v>
      </c>
      <c r="AH270" s="86">
        <f t="shared" si="142"/>
        <v>0.25</v>
      </c>
      <c r="AI270" s="86">
        <f t="shared" si="143"/>
        <v>0.25</v>
      </c>
      <c r="AJ270" s="185">
        <f>AF271-AI271</f>
        <v>0.52500000000000002</v>
      </c>
      <c r="AK270" s="186">
        <f>Q270</f>
        <v>0.6</v>
      </c>
      <c r="AL270" s="187" t="str">
        <f>IF(AJ270&lt;=0.2,"Muy Baja",IF((AJ270&gt;0.2)*AND(AJ270&lt;=0.4),"Baja",IF((AJ270&gt;0.4)*AND(AJ270&lt;=0.6),"Media",IF((AJ270&gt;0.6)*AND(AJ270&lt;=0.8),"Alta",IF((AJ270&gt;0.8)*AND(AJ270&lt;=1),"Muy Alta",0)))))</f>
        <v>Media</v>
      </c>
      <c r="AM270" s="185">
        <f>AJ270</f>
        <v>0.52500000000000002</v>
      </c>
      <c r="AN270" s="187" t="str">
        <f>IF(AK270&lt;=0.2,"Leve",IF((AK270&gt;0.2)*AND(AK270&lt;=0.4),"Menor",IF((AK270&gt;0.4)*AND(AK270&lt;=0.6),"Moderado",IF((AK270&gt;0.6)*AND(AK270&lt;=0.8),"Mayor",IF((AK270&gt;0.8)*AND(AK270&lt;=1),"Catastrófico",0)))))</f>
        <v>Moderado</v>
      </c>
      <c r="AO270" s="219">
        <f>AK270</f>
        <v>0.6</v>
      </c>
      <c r="AP270" s="220" t="str">
        <f>AL270&amp;AN270</f>
        <v>MediaModerado</v>
      </c>
      <c r="AQ270" s="217" t="str">
        <f>IF(AP270="Muy AltaLeve","Alto",IF(AP270="AltaLeve","Moderado",IF(AP270="MediaLeve","Moderado",IF(AP270="BajaLeve","Bajo",IF(AP270="Muy BajaLeve","Bajo",IF(AP270="Muy AltaMenor","Alto",IF(AP270="AltaMenor","Moderado",IF(AP270="MediaMenor","Moderado",IF(AP270="BajaMenor","Moderado",IF(AP270="Muy BajaMenor","Bajo",IF(AP270="Muy AltaModerado","Alto",IF(AP270="AltaModerado","Alto",IF(AP270="MediaModerado","Moderado",IF(AP270="BajaModerado","Moderado",IF(AP270="Muy BajaModerado","Moderado",IF(AP270="Muy AltaMayor","Alto",IF(AP270="AltaMayor","Alto",IF(AP270="MediaMayor","Alto",IF(AP270="BajaMayor","Alto",IF(AP270="Muy BajaMayor","Alto",IF(AP270="Muy AltaCatastrófico","Extremo",IF(AP270="AltaCatastrófico","Extremo",IF(AP270="MediaCatastrófico","Extremo",IF(AP270="BajaCatastrófico","Extremo",IF(AP270="Muy BajaCatastrófico","Extremo")))))))))))))))))))))))))</f>
        <v>Moderado</v>
      </c>
      <c r="AR270" s="163" t="s">
        <v>59</v>
      </c>
      <c r="AS270" s="90" t="s">
        <v>1033</v>
      </c>
      <c r="AT270" s="110" t="s">
        <v>1034</v>
      </c>
      <c r="AU270" s="96" t="s">
        <v>796</v>
      </c>
      <c r="AV270" s="110" t="s">
        <v>1035</v>
      </c>
      <c r="AW270" s="172"/>
      <c r="AX270" s="172">
        <v>46023</v>
      </c>
      <c r="AY270" s="171">
        <v>46387</v>
      </c>
      <c r="AZ270" s="163" t="s">
        <v>289</v>
      </c>
      <c r="BA270" s="133"/>
      <c r="BB270" s="176"/>
    </row>
    <row r="271" spans="1:54" s="2" customFormat="1" ht="42.75" x14ac:dyDescent="0.25">
      <c r="A271" s="223"/>
      <c r="B271" s="191"/>
      <c r="C271" s="197"/>
      <c r="D271" s="199"/>
      <c r="E271" s="200"/>
      <c r="F271" s="200"/>
      <c r="G271" s="200"/>
      <c r="H271" s="200"/>
      <c r="I271" s="201"/>
      <c r="J271" s="201"/>
      <c r="K271" s="200"/>
      <c r="L271" s="205"/>
      <c r="M271" s="206"/>
      <c r="N271" s="195"/>
      <c r="O271" s="182"/>
      <c r="P271" s="164"/>
      <c r="Q271" s="182"/>
      <c r="R271" s="182"/>
      <c r="S271" s="183"/>
      <c r="T271" s="66" t="s">
        <v>300</v>
      </c>
      <c r="U271" s="92" t="s">
        <v>1015</v>
      </c>
      <c r="V271" s="84" t="s">
        <v>36</v>
      </c>
      <c r="W271" s="83" t="s">
        <v>70</v>
      </c>
      <c r="X271" s="83" t="s">
        <v>54</v>
      </c>
      <c r="Y271" s="81" t="str">
        <f t="shared" si="140"/>
        <v>DetectivoManual</v>
      </c>
      <c r="Z271" s="86">
        <f t="shared" si="141"/>
        <v>0.3</v>
      </c>
      <c r="AA271" s="83" t="s">
        <v>55</v>
      </c>
      <c r="AB271" s="83" t="s">
        <v>56</v>
      </c>
      <c r="AC271" s="83" t="s">
        <v>57</v>
      </c>
      <c r="AD271" s="184"/>
      <c r="AE271" s="83" t="s">
        <v>10</v>
      </c>
      <c r="AF271" s="86">
        <f>AF270-AI270</f>
        <v>0.75</v>
      </c>
      <c r="AG271" s="83" t="s">
        <v>60</v>
      </c>
      <c r="AH271" s="86">
        <f t="shared" si="142"/>
        <v>0.3</v>
      </c>
      <c r="AI271" s="86">
        <f t="shared" si="143"/>
        <v>0.22499999999999998</v>
      </c>
      <c r="AJ271" s="185"/>
      <c r="AK271" s="186"/>
      <c r="AL271" s="187"/>
      <c r="AM271" s="185"/>
      <c r="AN271" s="187"/>
      <c r="AO271" s="219"/>
      <c r="AP271" s="220"/>
      <c r="AQ271" s="218"/>
      <c r="AR271" s="163"/>
      <c r="AS271" s="90" t="s">
        <v>1053</v>
      </c>
      <c r="AT271" s="110" t="s">
        <v>1054</v>
      </c>
      <c r="AU271" s="96" t="s">
        <v>796</v>
      </c>
      <c r="AV271" s="110" t="s">
        <v>1035</v>
      </c>
      <c r="AW271" s="175"/>
      <c r="AX271" s="172"/>
      <c r="AY271" s="171"/>
      <c r="AZ271" s="163"/>
      <c r="BA271" s="133"/>
      <c r="BB271" s="176"/>
    </row>
    <row r="272" spans="1:54" s="2" customFormat="1" ht="57" x14ac:dyDescent="0.25">
      <c r="A272" s="223">
        <f t="shared" ref="A272" si="146">A270+1</f>
        <v>132</v>
      </c>
      <c r="B272" s="191" t="s">
        <v>72</v>
      </c>
      <c r="C272" s="196" t="s">
        <v>147</v>
      </c>
      <c r="D272" s="198" t="s">
        <v>212</v>
      </c>
      <c r="E272" s="200" t="s">
        <v>149</v>
      </c>
      <c r="F272" s="200" t="s">
        <v>120</v>
      </c>
      <c r="G272" s="200" t="s">
        <v>317</v>
      </c>
      <c r="H272" s="200" t="s">
        <v>318</v>
      </c>
      <c r="I272" s="201" t="s">
        <v>974</v>
      </c>
      <c r="J272" s="201" t="s">
        <v>975</v>
      </c>
      <c r="K272" s="200" t="s">
        <v>323</v>
      </c>
      <c r="L272" s="204" t="s">
        <v>321</v>
      </c>
      <c r="M272" s="206" t="s">
        <v>180</v>
      </c>
      <c r="N272" s="195" t="str">
        <f>IF(M272="Máximo_2_Veces_por_Año",$I$468,IF(M272="3_a_24_veces_por_año",$I$469,IF(M272="24_a_500_veces_por_año",$I$470,IF(M272="500_a_5000_veces_por_año",$I$471,IF(M272="mas_de_5000_Veces_por_año",$I$472)))))</f>
        <v>Muy Alta</v>
      </c>
      <c r="O272" s="182">
        <f>IF(N272="Muy Baja",$J$468,IF(N272="Baja",$J$469,IF(N272="Media",$J$470,IF(N272="Alta",$J$471,IF(N272="Muy Alta",$J$472)))))</f>
        <v>1</v>
      </c>
      <c r="P272" s="164" t="s">
        <v>51</v>
      </c>
      <c r="Q272" s="182">
        <f>IF(P272="Leve",$I$476,IF(P272="Menor",$I$477,IF(P272="Moderado",$I$478,IF(P272="Mayor",$I$479,IF(P272="Catastrófico",$I$480)))))</f>
        <v>0.6</v>
      </c>
      <c r="R272" s="182" t="str">
        <f>N272&amp;P272</f>
        <v>Muy AltaModerado</v>
      </c>
      <c r="S272" s="183" t="str">
        <f>IF(R272="Muy AltaLeve","Alto",IF(R272="AltaLeve","Moderado",IF(R272="MediaLeve","Moderado",IF(R272="BajaLeve","Bajo",IF(R272="Muy BajaLeve","Bajo",IF(R272="Muy AltaMenor","Alto",IF(R272="AltaMenor","Moderado",IF(R272="MediaMenor","Moderado",IF(R272="BajaMenor","Moderado",IF(R272="Muy BajaMenor","Bajo",IF(R272="Muy AltaModerado","Alto",IF(R272="AltaModerado","Alto",IF(R272="MediaModerado","Moderado",IF(R272="BajaModerado","Moderado",IF(R272="Muy BajaModerado","Moderado",IF(R272="Muy AltaMayor","Alto",IF(R272="AltaMayor","Alto",IF(R272="MediaMayor","Alto",IF(R272="BajaMayor","Alto",IF(R272="Muy BajaMayor","Alto",IF(R272="Muy AltaCatastrófico","Extremo",IF(R272="AltaCatastrófico","Extremo",IF(R272="MediaCatastrófico","Extremo",IF(R272="BajaCatastrófico","Extremo",IF(R272="Muy BajaCatastrófico","Extremo")))))))))))))))))))))))))</f>
        <v>Alto</v>
      </c>
      <c r="T272" s="66" t="s">
        <v>298</v>
      </c>
      <c r="U272" s="92" t="s">
        <v>1016</v>
      </c>
      <c r="V272" s="84" t="s">
        <v>36</v>
      </c>
      <c r="W272" s="83" t="s">
        <v>67</v>
      </c>
      <c r="X272" s="83" t="s">
        <v>54</v>
      </c>
      <c r="Y272" s="81" t="str">
        <f t="shared" si="140"/>
        <v>CorrectivoManual</v>
      </c>
      <c r="Z272" s="86">
        <f t="shared" si="141"/>
        <v>0.25</v>
      </c>
      <c r="AA272" s="83" t="s">
        <v>55</v>
      </c>
      <c r="AB272" s="83" t="s">
        <v>56</v>
      </c>
      <c r="AC272" s="83" t="s">
        <v>57</v>
      </c>
      <c r="AD272" s="184" t="str">
        <f>J272</f>
        <v>PROBABILIDAD DE OMISION DE INTERVENCIÓN NUTRICIONAL OPORTUNA</v>
      </c>
      <c r="AE272" s="83" t="s">
        <v>10</v>
      </c>
      <c r="AF272" s="86">
        <f>O272</f>
        <v>1</v>
      </c>
      <c r="AG272" s="83" t="s">
        <v>52</v>
      </c>
      <c r="AH272" s="86">
        <f t="shared" si="142"/>
        <v>0.25</v>
      </c>
      <c r="AI272" s="86">
        <f t="shared" si="143"/>
        <v>0.25</v>
      </c>
      <c r="AJ272" s="185">
        <f>AF273-AI273</f>
        <v>0.52500000000000002</v>
      </c>
      <c r="AK272" s="186">
        <f>Q272</f>
        <v>0.6</v>
      </c>
      <c r="AL272" s="187" t="str">
        <f>IF(AJ272&lt;=0.2,"Muy Baja",IF((AJ272&gt;0.2)*AND(AJ272&lt;=0.4),"Baja",IF((AJ272&gt;0.4)*AND(AJ272&lt;=0.6),"Media",IF((AJ272&gt;0.6)*AND(AJ272&lt;=0.8),"Alta",IF((AJ272&gt;0.8)*AND(AJ272&lt;=1),"Muy Alta",0)))))</f>
        <v>Media</v>
      </c>
      <c r="AM272" s="185">
        <f>AJ272</f>
        <v>0.52500000000000002</v>
      </c>
      <c r="AN272" s="187" t="str">
        <f>IF(AK272&lt;=0.2,"Leve",IF((AK272&gt;0.2)*AND(AK272&lt;=0.4),"Menor",IF((AK272&gt;0.4)*AND(AK272&lt;=0.6),"Moderado",IF((AK272&gt;0.6)*AND(AK272&lt;=0.8),"Mayor",IF((AK272&gt;0.8)*AND(AK272&lt;=1),"Catastrófico",0)))))</f>
        <v>Moderado</v>
      </c>
      <c r="AO272" s="219">
        <f>AK272</f>
        <v>0.6</v>
      </c>
      <c r="AP272" s="220" t="str">
        <f>AL272&amp;AN272</f>
        <v>MediaModerado</v>
      </c>
      <c r="AQ272" s="217" t="str">
        <f>IF(AP272="Muy AltaLeve","Alto",IF(AP272="AltaLeve","Moderado",IF(AP272="MediaLeve","Moderado",IF(AP272="BajaLeve","Bajo",IF(AP272="Muy BajaLeve","Bajo",IF(AP272="Muy AltaMenor","Alto",IF(AP272="AltaMenor","Moderado",IF(AP272="MediaMenor","Moderado",IF(AP272="BajaMenor","Moderado",IF(AP272="Muy BajaMenor","Bajo",IF(AP272="Muy AltaModerado","Alto",IF(AP272="AltaModerado","Alto",IF(AP272="MediaModerado","Moderado",IF(AP272="BajaModerado","Moderado",IF(AP272="Muy BajaModerado","Moderado",IF(AP272="Muy AltaMayor","Alto",IF(AP272="AltaMayor","Alto",IF(AP272="MediaMayor","Alto",IF(AP272="BajaMayor","Alto",IF(AP272="Muy BajaMayor","Alto",IF(AP272="Muy AltaCatastrófico","Extremo",IF(AP272="AltaCatastrófico","Extremo",IF(AP272="MediaCatastrófico","Extremo",IF(AP272="BajaCatastrófico","Extremo",IF(AP272="Muy BajaCatastrófico","Extremo")))))))))))))))))))))))))</f>
        <v>Moderado</v>
      </c>
      <c r="AR272" s="163" t="s">
        <v>59</v>
      </c>
      <c r="AS272" s="90" t="s">
        <v>1033</v>
      </c>
      <c r="AT272" s="110" t="s">
        <v>1034</v>
      </c>
      <c r="AU272" s="96" t="s">
        <v>796</v>
      </c>
      <c r="AV272" s="110" t="s">
        <v>1035</v>
      </c>
      <c r="AW272" s="172"/>
      <c r="AX272" s="172">
        <v>46023</v>
      </c>
      <c r="AY272" s="171">
        <v>46387</v>
      </c>
      <c r="AZ272" s="163" t="s">
        <v>289</v>
      </c>
      <c r="BA272" s="133"/>
      <c r="BB272" s="176"/>
    </row>
    <row r="273" spans="1:54" s="2" customFormat="1" ht="42.75" x14ac:dyDescent="0.25">
      <c r="A273" s="223"/>
      <c r="B273" s="191"/>
      <c r="C273" s="197"/>
      <c r="D273" s="199"/>
      <c r="E273" s="200"/>
      <c r="F273" s="200"/>
      <c r="G273" s="200"/>
      <c r="H273" s="200"/>
      <c r="I273" s="201"/>
      <c r="J273" s="201"/>
      <c r="K273" s="200"/>
      <c r="L273" s="205"/>
      <c r="M273" s="206"/>
      <c r="N273" s="195"/>
      <c r="O273" s="182"/>
      <c r="P273" s="164"/>
      <c r="Q273" s="182"/>
      <c r="R273" s="182"/>
      <c r="S273" s="183"/>
      <c r="T273" s="66" t="s">
        <v>300</v>
      </c>
      <c r="U273" s="92" t="s">
        <v>1015</v>
      </c>
      <c r="V273" s="84" t="s">
        <v>36</v>
      </c>
      <c r="W273" s="83" t="s">
        <v>70</v>
      </c>
      <c r="X273" s="83" t="s">
        <v>54</v>
      </c>
      <c r="Y273" s="81" t="str">
        <f t="shared" si="140"/>
        <v>DetectivoManual</v>
      </c>
      <c r="Z273" s="86">
        <f t="shared" si="141"/>
        <v>0.3</v>
      </c>
      <c r="AA273" s="83" t="s">
        <v>55</v>
      </c>
      <c r="AB273" s="83" t="s">
        <v>56</v>
      </c>
      <c r="AC273" s="83" t="s">
        <v>57</v>
      </c>
      <c r="AD273" s="184"/>
      <c r="AE273" s="83" t="s">
        <v>10</v>
      </c>
      <c r="AF273" s="86">
        <f>AF272-AI272</f>
        <v>0.75</v>
      </c>
      <c r="AG273" s="83" t="s">
        <v>60</v>
      </c>
      <c r="AH273" s="86">
        <f t="shared" si="142"/>
        <v>0.3</v>
      </c>
      <c r="AI273" s="86">
        <f t="shared" si="143"/>
        <v>0.22499999999999998</v>
      </c>
      <c r="AJ273" s="185"/>
      <c r="AK273" s="186"/>
      <c r="AL273" s="187"/>
      <c r="AM273" s="185"/>
      <c r="AN273" s="187"/>
      <c r="AO273" s="219"/>
      <c r="AP273" s="220"/>
      <c r="AQ273" s="218"/>
      <c r="AR273" s="163"/>
      <c r="AS273" s="90" t="s">
        <v>1053</v>
      </c>
      <c r="AT273" s="110" t="s">
        <v>1054</v>
      </c>
      <c r="AU273" s="96" t="s">
        <v>796</v>
      </c>
      <c r="AV273" s="110" t="s">
        <v>1035</v>
      </c>
      <c r="AW273" s="175"/>
      <c r="AX273" s="172"/>
      <c r="AY273" s="171"/>
      <c r="AZ273" s="163"/>
      <c r="BA273" s="133"/>
      <c r="BB273" s="176"/>
    </row>
    <row r="274" spans="1:54" s="2" customFormat="1" ht="57" x14ac:dyDescent="0.25">
      <c r="A274" s="223">
        <f t="shared" ref="A274" si="147">A272+1</f>
        <v>133</v>
      </c>
      <c r="B274" s="191" t="s">
        <v>132</v>
      </c>
      <c r="C274" s="196" t="s">
        <v>141</v>
      </c>
      <c r="D274" s="198" t="s">
        <v>175</v>
      </c>
      <c r="E274" s="200" t="s">
        <v>83</v>
      </c>
      <c r="F274" s="200" t="s">
        <v>305</v>
      </c>
      <c r="G274" s="200" t="s">
        <v>317</v>
      </c>
      <c r="H274" s="200" t="s">
        <v>262</v>
      </c>
      <c r="I274" s="201" t="s">
        <v>976</v>
      </c>
      <c r="J274" s="201" t="s">
        <v>977</v>
      </c>
      <c r="K274" s="200" t="s">
        <v>323</v>
      </c>
      <c r="L274" s="204" t="s">
        <v>321</v>
      </c>
      <c r="M274" s="206" t="s">
        <v>176</v>
      </c>
      <c r="N274" s="195" t="str">
        <f>IF(M274="Máximo_2_Veces_por_Año",$I$468,IF(M274="3_a_24_veces_por_año",$I$469,IF(M274="24_a_500_veces_por_año",$I$470,IF(M274="500_a_5000_veces_por_año",$I$471,IF(M274="mas_de_5000_Veces_por_año",$I$472)))))</f>
        <v>Alta</v>
      </c>
      <c r="O274" s="182">
        <f>IF(N274="Muy Baja",$J$468,IF(N274="Baja",$J$469,IF(N274="Media",$J$470,IF(N274="Alta",$J$471,IF(N274="Muy Alta",$J$472)))))</f>
        <v>0.8</v>
      </c>
      <c r="P274" s="164" t="s">
        <v>131</v>
      </c>
      <c r="Q274" s="182">
        <f>IF(P274="Leve",$I$476,IF(P274="Menor",$I$477,IF(P274="Moderado",$I$478,IF(P274="Mayor",$I$479,IF(P274="Catastrófico",$I$480)))))</f>
        <v>1</v>
      </c>
      <c r="R274" s="182" t="str">
        <f>N274&amp;P274</f>
        <v>AltaCatastrófico</v>
      </c>
      <c r="S274" s="183" t="str">
        <f>IF(R274="Muy AltaLeve","Alto",IF(R274="AltaLeve","Moderado",IF(R274="MediaLeve","Moderado",IF(R274="BajaLeve","Bajo",IF(R274="Muy BajaLeve","Bajo",IF(R274="Muy AltaMenor","Alto",IF(R274="AltaMenor","Moderado",IF(R274="MediaMenor","Moderado",IF(R274="BajaMenor","Moderado",IF(R274="Muy BajaMenor","Bajo",IF(R274="Muy AltaModerado","Alto",IF(R274="AltaModerado","Alto",IF(R274="MediaModerado","Moderado",IF(R274="BajaModerado","Moderado",IF(R274="Muy BajaModerado","Moderado",IF(R274="Muy AltaMayor","Alto",IF(R274="AltaMayor","Alto",IF(R274="MediaMayor","Alto",IF(R274="BajaMayor","Alto",IF(R274="Muy BajaMayor","Alto",IF(R274="Muy AltaCatastrófico","Extremo",IF(R274="AltaCatastrófico","Extremo",IF(R274="MediaCatastrófico","Extremo",IF(R274="BajaCatastrófico","Extremo",IF(R274="Muy BajaCatastrófico","Extremo")))))))))))))))))))))))))</f>
        <v>Extremo</v>
      </c>
      <c r="T274" s="66" t="s">
        <v>298</v>
      </c>
      <c r="U274" s="92" t="s">
        <v>1017</v>
      </c>
      <c r="V274" s="84" t="s">
        <v>35</v>
      </c>
      <c r="W274" s="83" t="s">
        <v>53</v>
      </c>
      <c r="X274" s="83" t="s">
        <v>54</v>
      </c>
      <c r="Y274" s="81" t="str">
        <f t="shared" si="140"/>
        <v>PreventivoManual</v>
      </c>
      <c r="Z274" s="86">
        <f t="shared" si="141"/>
        <v>0.4</v>
      </c>
      <c r="AA274" s="83" t="s">
        <v>55</v>
      </c>
      <c r="AB274" s="83" t="s">
        <v>56</v>
      </c>
      <c r="AC274" s="83" t="s">
        <v>57</v>
      </c>
      <c r="AD274" s="184" t="str">
        <f>J274</f>
        <v>POSIBILIDAD DE OCURRENCIA DE SUCESOS DE SEGURIDAD EN GESTANTES Y RECIÉN NACIDOS</v>
      </c>
      <c r="AE274" s="83" t="s">
        <v>10</v>
      </c>
      <c r="AF274" s="86">
        <f>O274</f>
        <v>0.8</v>
      </c>
      <c r="AG274" s="83" t="s">
        <v>52</v>
      </c>
      <c r="AH274" s="86">
        <f t="shared" si="142"/>
        <v>0.4</v>
      </c>
      <c r="AI274" s="86">
        <f t="shared" si="143"/>
        <v>0.32000000000000006</v>
      </c>
      <c r="AJ274" s="185">
        <f>AF275-AI275</f>
        <v>0.36</v>
      </c>
      <c r="AK274" s="186">
        <f>Q274</f>
        <v>1</v>
      </c>
      <c r="AL274" s="187" t="str">
        <f>IF(AJ274&lt;=0.2,"Muy Baja",IF((AJ274&gt;0.2)*AND(AJ274&lt;=0.4),"Baja",IF((AJ274&gt;0.4)*AND(AJ274&lt;=0.6),"Media",IF((AJ274&gt;0.6)*AND(AJ274&lt;=0.8),"Alta",IF((AJ274&gt;0.8)*AND(AJ274&lt;=1),"Muy Alta",0)))))</f>
        <v>Baja</v>
      </c>
      <c r="AM274" s="185">
        <f>AJ274</f>
        <v>0.36</v>
      </c>
      <c r="AN274" s="187" t="str">
        <f>IF(AK274&lt;=0.2,"Leve",IF((AK274&gt;0.2)*AND(AK274&lt;=0.4),"Menor",IF((AK274&gt;0.4)*AND(AK274&lt;=0.6),"Moderado",IF((AK274&gt;0.6)*AND(AK274&lt;=0.8),"Mayor",IF((AK274&gt;0.8)*AND(AK274&lt;=1),"Catastrófico",0)))))</f>
        <v>Catastrófico</v>
      </c>
      <c r="AO274" s="219">
        <f>AK274</f>
        <v>1</v>
      </c>
      <c r="AP274" s="220" t="str">
        <f>AL274&amp;AN274</f>
        <v>BajaCatastrófico</v>
      </c>
      <c r="AQ274" s="217" t="str">
        <f>IF(AP274="Muy AltaLeve","Alto",IF(AP274="AltaLeve","Moderado",IF(AP274="MediaLeve","Moderado",IF(AP274="BajaLeve","Bajo",IF(AP274="Muy BajaLeve","Bajo",IF(AP274="Muy AltaMenor","Alto",IF(AP274="AltaMenor","Moderado",IF(AP274="MediaMenor","Moderado",IF(AP274="BajaMenor","Moderado",IF(AP274="Muy BajaMenor","Bajo",IF(AP274="Muy AltaModerado","Alto",IF(AP274="AltaModerado","Alto",IF(AP274="MediaModerado","Moderado",IF(AP274="BajaModerado","Moderado",IF(AP274="Muy BajaModerado","Moderado",IF(AP274="Muy AltaMayor","Alto",IF(AP274="AltaMayor","Alto",IF(AP274="MediaMayor","Alto",IF(AP274="BajaMayor","Alto",IF(AP274="Muy BajaMayor","Alto",IF(AP274="Muy AltaCatastrófico","Extremo",IF(AP274="AltaCatastrófico","Extremo",IF(AP274="MediaCatastrófico","Extremo",IF(AP274="BajaCatastrófico","Extremo",IF(AP274="Muy BajaCatastrófico","Extremo")))))))))))))))))))))))))</f>
        <v>Extremo</v>
      </c>
      <c r="AR274" s="163" t="s">
        <v>59</v>
      </c>
      <c r="AS274" s="90" t="s">
        <v>1033</v>
      </c>
      <c r="AT274" s="110" t="s">
        <v>1034</v>
      </c>
      <c r="AU274" s="96" t="s">
        <v>1056</v>
      </c>
      <c r="AV274" s="110" t="s">
        <v>1035</v>
      </c>
      <c r="AW274" s="172"/>
      <c r="AX274" s="172">
        <v>46023</v>
      </c>
      <c r="AY274" s="171">
        <v>46387</v>
      </c>
      <c r="AZ274" s="163" t="s">
        <v>289</v>
      </c>
      <c r="BA274" s="133"/>
      <c r="BB274" s="176"/>
    </row>
    <row r="275" spans="1:54" s="2" customFormat="1" ht="42.75" x14ac:dyDescent="0.25">
      <c r="A275" s="223"/>
      <c r="B275" s="191"/>
      <c r="C275" s="197"/>
      <c r="D275" s="199"/>
      <c r="E275" s="200"/>
      <c r="F275" s="200"/>
      <c r="G275" s="200"/>
      <c r="H275" s="200"/>
      <c r="I275" s="201"/>
      <c r="J275" s="201"/>
      <c r="K275" s="200"/>
      <c r="L275" s="205"/>
      <c r="M275" s="206"/>
      <c r="N275" s="195"/>
      <c r="O275" s="182"/>
      <c r="P275" s="164"/>
      <c r="Q275" s="182"/>
      <c r="R275" s="182"/>
      <c r="S275" s="183"/>
      <c r="T275" s="66" t="s">
        <v>300</v>
      </c>
      <c r="U275" s="92" t="s">
        <v>1015</v>
      </c>
      <c r="V275" s="84" t="s">
        <v>36</v>
      </c>
      <c r="W275" s="83" t="s">
        <v>67</v>
      </c>
      <c r="X275" s="83" t="s">
        <v>54</v>
      </c>
      <c r="Y275" s="81" t="str">
        <f t="shared" si="140"/>
        <v>CorrectivoManual</v>
      </c>
      <c r="Z275" s="86">
        <f t="shared" si="141"/>
        <v>0.25</v>
      </c>
      <c r="AA275" s="83" t="s">
        <v>55</v>
      </c>
      <c r="AB275" s="83" t="s">
        <v>56</v>
      </c>
      <c r="AC275" s="83" t="s">
        <v>57</v>
      </c>
      <c r="AD275" s="184"/>
      <c r="AE275" s="83" t="s">
        <v>10</v>
      </c>
      <c r="AF275" s="86">
        <f>AF274-AI274</f>
        <v>0.48</v>
      </c>
      <c r="AG275" s="83" t="s">
        <v>60</v>
      </c>
      <c r="AH275" s="86">
        <f t="shared" si="142"/>
        <v>0.25</v>
      </c>
      <c r="AI275" s="86">
        <f t="shared" si="143"/>
        <v>0.12</v>
      </c>
      <c r="AJ275" s="185"/>
      <c r="AK275" s="186"/>
      <c r="AL275" s="187"/>
      <c r="AM275" s="185"/>
      <c r="AN275" s="187"/>
      <c r="AO275" s="219"/>
      <c r="AP275" s="220"/>
      <c r="AQ275" s="218"/>
      <c r="AR275" s="163"/>
      <c r="AS275" s="91" t="s">
        <v>1053</v>
      </c>
      <c r="AT275" s="110" t="s">
        <v>1054</v>
      </c>
      <c r="AU275" s="96" t="s">
        <v>1056</v>
      </c>
      <c r="AV275" s="110" t="s">
        <v>1035</v>
      </c>
      <c r="AW275" s="175"/>
      <c r="AX275" s="172"/>
      <c r="AY275" s="171"/>
      <c r="AZ275" s="163"/>
      <c r="BA275" s="132"/>
      <c r="BB275" s="176"/>
    </row>
    <row r="276" spans="1:54" s="2" customFormat="1" ht="57" x14ac:dyDescent="0.25">
      <c r="A276" s="223">
        <f t="shared" ref="A276" si="148">A274+1</f>
        <v>134</v>
      </c>
      <c r="B276" s="191" t="s">
        <v>72</v>
      </c>
      <c r="C276" s="196" t="s">
        <v>144</v>
      </c>
      <c r="D276" s="198" t="s">
        <v>73</v>
      </c>
      <c r="E276" s="200" t="s">
        <v>149</v>
      </c>
      <c r="F276" s="200" t="s">
        <v>120</v>
      </c>
      <c r="G276" s="200" t="s">
        <v>317</v>
      </c>
      <c r="H276" s="200" t="s">
        <v>319</v>
      </c>
      <c r="I276" s="201" t="s">
        <v>978</v>
      </c>
      <c r="J276" s="201" t="s">
        <v>979</v>
      </c>
      <c r="K276" s="200" t="s">
        <v>323</v>
      </c>
      <c r="L276" s="204" t="s">
        <v>321</v>
      </c>
      <c r="M276" s="206" t="s">
        <v>180</v>
      </c>
      <c r="N276" s="195" t="str">
        <f>IF(M276="Máximo_2_Veces_por_Año",$I$468,IF(M276="3_a_24_veces_por_año",$I$469,IF(M276="24_a_500_veces_por_año",$I$470,IF(M276="500_a_5000_veces_por_año",$I$471,IF(M276="mas_de_5000_Veces_por_año",$I$472)))))</f>
        <v>Muy Alta</v>
      </c>
      <c r="O276" s="182">
        <f>IF(N276="Muy Baja",$J$468,IF(N276="Baja",$J$469,IF(N276="Media",$J$470,IF(N276="Alta",$J$471,IF(N276="Muy Alta",$J$472)))))</f>
        <v>1</v>
      </c>
      <c r="P276" s="164" t="s">
        <v>62</v>
      </c>
      <c r="Q276" s="182">
        <f>IF(P276="Leve",$I$476,IF(P276="Menor",$I$477,IF(P276="Moderado",$I$478,IF(P276="Mayor",$I$479,IF(P276="Catastrófico",$I$480)))))</f>
        <v>0.8</v>
      </c>
      <c r="R276" s="182" t="str">
        <f>N276&amp;P276</f>
        <v>Muy AltaMayor</v>
      </c>
      <c r="S276" s="183" t="str">
        <f>IF(R276="Muy AltaLeve","Alto",IF(R276="AltaLeve","Moderado",IF(R276="MediaLeve","Moderado",IF(R276="BajaLeve","Bajo",IF(R276="Muy BajaLeve","Bajo",IF(R276="Muy AltaMenor","Alto",IF(R276="AltaMenor","Moderado",IF(R276="MediaMenor","Moderado",IF(R276="BajaMenor","Moderado",IF(R276="Muy BajaMenor","Bajo",IF(R276="Muy AltaModerado","Alto",IF(R276="AltaModerado","Alto",IF(R276="MediaModerado","Moderado",IF(R276="BajaModerado","Moderado",IF(R276="Muy BajaModerado","Moderado",IF(R276="Muy AltaMayor","Alto",IF(R276="AltaMayor","Alto",IF(R276="MediaMayor","Alto",IF(R276="BajaMayor","Alto",IF(R276="Muy BajaMayor","Alto",IF(R276="Muy AltaCatastrófico","Extremo",IF(R276="AltaCatastrófico","Extremo",IF(R276="MediaCatastrófico","Extremo",IF(R276="BajaCatastrófico","Extremo",IF(R276="Muy BajaCatastrófico","Extremo")))))))))))))))))))))))))</f>
        <v>Alto</v>
      </c>
      <c r="T276" s="66" t="s">
        <v>298</v>
      </c>
      <c r="U276" s="92" t="s">
        <v>1018</v>
      </c>
      <c r="V276" s="84" t="s">
        <v>35</v>
      </c>
      <c r="W276" s="83" t="s">
        <v>53</v>
      </c>
      <c r="X276" s="83" t="s">
        <v>54</v>
      </c>
      <c r="Y276" s="81" t="str">
        <f t="shared" si="140"/>
        <v>PreventivoManual</v>
      </c>
      <c r="Z276" s="86">
        <f t="shared" si="141"/>
        <v>0.4</v>
      </c>
      <c r="AA276" s="83" t="s">
        <v>169</v>
      </c>
      <c r="AB276" s="83" t="s">
        <v>56</v>
      </c>
      <c r="AC276" s="83" t="s">
        <v>57</v>
      </c>
      <c r="AD276" s="184" t="str">
        <f>J276</f>
        <v>POSIBILIDAD DE OCURRENCIA DE EVENTOS ADVERSOS ASOCIADOS A ATENCIÓN DE URGENCIAS EN POBLACIÓN PEDIATRICA</v>
      </c>
      <c r="AE276" s="83" t="s">
        <v>10</v>
      </c>
      <c r="AF276" s="86">
        <f>O276</f>
        <v>1</v>
      </c>
      <c r="AG276" s="83" t="s">
        <v>52</v>
      </c>
      <c r="AH276" s="86">
        <f t="shared" si="142"/>
        <v>0.4</v>
      </c>
      <c r="AI276" s="86">
        <f t="shared" si="143"/>
        <v>0.4</v>
      </c>
      <c r="AJ276" s="185">
        <f>AF277-AI277</f>
        <v>0.44999999999999996</v>
      </c>
      <c r="AK276" s="186">
        <f>Q276</f>
        <v>0.8</v>
      </c>
      <c r="AL276" s="187" t="str">
        <f>IF(AJ276&lt;=0.2,"Muy Baja",IF((AJ276&gt;0.2)*AND(AJ276&lt;=0.4),"Baja",IF((AJ276&gt;0.4)*AND(AJ276&lt;=0.6),"Media",IF((AJ276&gt;0.6)*AND(AJ276&lt;=0.8),"Alta",IF((AJ276&gt;0.8)*AND(AJ276&lt;=1),"Muy Alta",0)))))</f>
        <v>Media</v>
      </c>
      <c r="AM276" s="185">
        <f>AJ276</f>
        <v>0.44999999999999996</v>
      </c>
      <c r="AN276" s="187" t="str">
        <f>IF(AK276&lt;=0.2,"Leve",IF((AK276&gt;0.2)*AND(AK276&lt;=0.4),"Menor",IF((AK276&gt;0.4)*AND(AK276&lt;=0.6),"Moderado",IF((AK276&gt;0.6)*AND(AK276&lt;=0.8),"Mayor",IF((AK276&gt;0.8)*AND(AK276&lt;=1),"Catastrófico",0)))))</f>
        <v>Mayor</v>
      </c>
      <c r="AO276" s="219">
        <f>AK276</f>
        <v>0.8</v>
      </c>
      <c r="AP276" s="220" t="str">
        <f>AL276&amp;AN276</f>
        <v>MediaMayor</v>
      </c>
      <c r="AQ276" s="217" t="str">
        <f>IF(AP276="Muy AltaLeve","Alto",IF(AP276="AltaLeve","Moderado",IF(AP276="MediaLeve","Moderado",IF(AP276="BajaLeve","Bajo",IF(AP276="Muy BajaLeve","Bajo",IF(AP276="Muy AltaMenor","Alto",IF(AP276="AltaMenor","Moderado",IF(AP276="MediaMenor","Moderado",IF(AP276="BajaMenor","Moderado",IF(AP276="Muy BajaMenor","Bajo",IF(AP276="Muy AltaModerado","Alto",IF(AP276="AltaModerado","Alto",IF(AP276="MediaModerado","Moderado",IF(AP276="BajaModerado","Moderado",IF(AP276="Muy BajaModerado","Moderado",IF(AP276="Muy AltaMayor","Alto",IF(AP276="AltaMayor","Alto",IF(AP276="MediaMayor","Alto",IF(AP276="BajaMayor","Alto",IF(AP276="Muy BajaMayor","Alto",IF(AP276="Muy AltaCatastrófico","Extremo",IF(AP276="AltaCatastrófico","Extremo",IF(AP276="MediaCatastrófico","Extremo",IF(AP276="BajaCatastrófico","Extremo",IF(AP276="Muy BajaCatastrófico","Extremo")))))))))))))))))))))))))</f>
        <v>Alto</v>
      </c>
      <c r="AR276" s="163" t="s">
        <v>59</v>
      </c>
      <c r="AS276" s="90" t="s">
        <v>1033</v>
      </c>
      <c r="AT276" s="110" t="s">
        <v>1034</v>
      </c>
      <c r="AU276" s="96" t="s">
        <v>808</v>
      </c>
      <c r="AV276" s="110" t="s">
        <v>1035</v>
      </c>
      <c r="AW276" s="172"/>
      <c r="AX276" s="172">
        <v>46023</v>
      </c>
      <c r="AY276" s="172">
        <v>46387</v>
      </c>
      <c r="AZ276" s="164" t="s">
        <v>289</v>
      </c>
      <c r="BA276" s="133"/>
      <c r="BB276" s="176"/>
    </row>
    <row r="277" spans="1:54" s="2" customFormat="1" ht="42.75" x14ac:dyDescent="0.25">
      <c r="A277" s="223"/>
      <c r="B277" s="191"/>
      <c r="C277" s="197"/>
      <c r="D277" s="199"/>
      <c r="E277" s="200"/>
      <c r="F277" s="200"/>
      <c r="G277" s="200"/>
      <c r="H277" s="200"/>
      <c r="I277" s="201"/>
      <c r="J277" s="201"/>
      <c r="K277" s="200"/>
      <c r="L277" s="205"/>
      <c r="M277" s="206"/>
      <c r="N277" s="195"/>
      <c r="O277" s="182"/>
      <c r="P277" s="164"/>
      <c r="Q277" s="182"/>
      <c r="R277" s="182"/>
      <c r="S277" s="183"/>
      <c r="T277" s="66" t="s">
        <v>300</v>
      </c>
      <c r="U277" s="92" t="s">
        <v>1019</v>
      </c>
      <c r="V277" s="84" t="s">
        <v>36</v>
      </c>
      <c r="W277" s="83" t="s">
        <v>67</v>
      </c>
      <c r="X277" s="83" t="s">
        <v>54</v>
      </c>
      <c r="Y277" s="81" t="str">
        <f t="shared" si="140"/>
        <v>CorrectivoManual</v>
      </c>
      <c r="Z277" s="86">
        <f t="shared" si="141"/>
        <v>0.25</v>
      </c>
      <c r="AA277" s="83" t="s">
        <v>169</v>
      </c>
      <c r="AB277" s="83" t="s">
        <v>56</v>
      </c>
      <c r="AC277" s="83" t="s">
        <v>57</v>
      </c>
      <c r="AD277" s="184"/>
      <c r="AE277" s="83" t="s">
        <v>10</v>
      </c>
      <c r="AF277" s="86">
        <f>AF276-AI276</f>
        <v>0.6</v>
      </c>
      <c r="AG277" s="83" t="s">
        <v>60</v>
      </c>
      <c r="AH277" s="86">
        <f t="shared" si="142"/>
        <v>0.25</v>
      </c>
      <c r="AI277" s="86">
        <f t="shared" si="143"/>
        <v>0.15</v>
      </c>
      <c r="AJ277" s="185"/>
      <c r="AK277" s="186"/>
      <c r="AL277" s="187"/>
      <c r="AM277" s="185"/>
      <c r="AN277" s="187"/>
      <c r="AO277" s="219"/>
      <c r="AP277" s="220"/>
      <c r="AQ277" s="218"/>
      <c r="AR277" s="163"/>
      <c r="AS277" s="91" t="s">
        <v>1053</v>
      </c>
      <c r="AT277" s="110" t="s">
        <v>1054</v>
      </c>
      <c r="AU277" s="96" t="s">
        <v>808</v>
      </c>
      <c r="AV277" s="110" t="s">
        <v>1035</v>
      </c>
      <c r="AW277" s="175"/>
      <c r="AX277" s="172"/>
      <c r="AY277" s="172"/>
      <c r="AZ277" s="164"/>
      <c r="BA277" s="132"/>
      <c r="BB277" s="176"/>
    </row>
    <row r="278" spans="1:54" s="2" customFormat="1" ht="57" x14ac:dyDescent="0.25">
      <c r="A278" s="223">
        <f t="shared" ref="A278" si="149">A276+1</f>
        <v>135</v>
      </c>
      <c r="B278" s="191" t="s">
        <v>132</v>
      </c>
      <c r="C278" s="196" t="s">
        <v>141</v>
      </c>
      <c r="D278" s="198" t="s">
        <v>175</v>
      </c>
      <c r="E278" s="200" t="s">
        <v>83</v>
      </c>
      <c r="F278" s="200" t="s">
        <v>120</v>
      </c>
      <c r="G278" s="200" t="s">
        <v>317</v>
      </c>
      <c r="H278" s="200" t="s">
        <v>319</v>
      </c>
      <c r="I278" s="201" t="s">
        <v>980</v>
      </c>
      <c r="J278" s="201" t="s">
        <v>981</v>
      </c>
      <c r="K278" s="200" t="s">
        <v>323</v>
      </c>
      <c r="L278" s="204" t="s">
        <v>321</v>
      </c>
      <c r="M278" s="206" t="s">
        <v>180</v>
      </c>
      <c r="N278" s="195" t="str">
        <f>IF(M278="Máximo_2_Veces_por_Año",$I$468,IF(M278="3_a_24_veces_por_año",$I$469,IF(M278="24_a_500_veces_por_año",$I$470,IF(M278="500_a_5000_veces_por_año",$I$471,IF(M278="mas_de_5000_Veces_por_año",$I$472)))))</f>
        <v>Muy Alta</v>
      </c>
      <c r="O278" s="182">
        <f>IF(N278="Muy Baja",$J$468,IF(N278="Baja",$J$469,IF(N278="Media",$J$470,IF(N278="Alta",$J$471,IF(N278="Muy Alta",$J$472)))))</f>
        <v>1</v>
      </c>
      <c r="P278" s="164" t="s">
        <v>131</v>
      </c>
      <c r="Q278" s="182">
        <f>IF(P278="Leve",$I$476,IF(P278="Menor",$I$477,IF(P278="Moderado",$I$478,IF(P278="Mayor",$I$479,IF(P278="Catastrófico",$I$480)))))</f>
        <v>1</v>
      </c>
      <c r="R278" s="182" t="str">
        <f>N278&amp;P278</f>
        <v>Muy AltaCatastrófico</v>
      </c>
      <c r="S278" s="183" t="str">
        <f>IF(R278="Muy AltaLeve","Alto",IF(R278="AltaLeve","Moderado",IF(R278="MediaLeve","Moderado",IF(R278="BajaLeve","Bajo",IF(R278="Muy BajaLeve","Bajo",IF(R278="Muy AltaMenor","Alto",IF(R278="AltaMenor","Moderado",IF(R278="MediaMenor","Moderado",IF(R278="BajaMenor","Moderado",IF(R278="Muy BajaMenor","Bajo",IF(R278="Muy AltaModerado","Alto",IF(R278="AltaModerado","Alto",IF(R278="MediaModerado","Moderado",IF(R278="BajaModerado","Moderado",IF(R278="Muy BajaModerado","Moderado",IF(R278="Muy AltaMayor","Alto",IF(R278="AltaMayor","Alto",IF(R278="MediaMayor","Alto",IF(R278="BajaMayor","Alto",IF(R278="Muy BajaMayor","Alto",IF(R278="Muy AltaCatastrófico","Extremo",IF(R278="AltaCatastrófico","Extremo",IF(R278="MediaCatastrófico","Extremo",IF(R278="BajaCatastrófico","Extremo",IF(R278="Muy BajaCatastrófico","Extremo")))))))))))))))))))))))))</f>
        <v>Extremo</v>
      </c>
      <c r="T278" s="66" t="s">
        <v>298</v>
      </c>
      <c r="U278" s="92" t="s">
        <v>1020</v>
      </c>
      <c r="V278" s="84" t="s">
        <v>35</v>
      </c>
      <c r="W278" s="83" t="s">
        <v>53</v>
      </c>
      <c r="X278" s="83" t="s">
        <v>54</v>
      </c>
      <c r="Y278" s="81" t="str">
        <f t="shared" si="140"/>
        <v>PreventivoManual</v>
      </c>
      <c r="Z278" s="86">
        <f t="shared" si="141"/>
        <v>0.4</v>
      </c>
      <c r="AA278" s="83" t="s">
        <v>169</v>
      </c>
      <c r="AB278" s="83" t="s">
        <v>56</v>
      </c>
      <c r="AC278" s="83" t="s">
        <v>57</v>
      </c>
      <c r="AD278" s="184" t="str">
        <f>J278</f>
        <v xml:space="preserve">POSIBILIDAD DE DETERIORO DE LA CONDICIÓN CLÍNICA POR NO ATENCIÓN OPORTUNA A TRAVÉS DE EQUIPOS DE RESPUESTA RÁPIDA </v>
      </c>
      <c r="AE278" s="83" t="s">
        <v>10</v>
      </c>
      <c r="AF278" s="86">
        <f>O278</f>
        <v>1</v>
      </c>
      <c r="AG278" s="83" t="s">
        <v>52</v>
      </c>
      <c r="AH278" s="86">
        <f t="shared" si="142"/>
        <v>0.4</v>
      </c>
      <c r="AI278" s="86">
        <f t="shared" si="143"/>
        <v>0.4</v>
      </c>
      <c r="AJ278" s="185">
        <f>AF279-AI279</f>
        <v>0.44999999999999996</v>
      </c>
      <c r="AK278" s="186">
        <f>Q278</f>
        <v>1</v>
      </c>
      <c r="AL278" s="187" t="str">
        <f>IF(AJ278&lt;=0.2,"Muy Baja",IF((AJ278&gt;0.2)*AND(AJ278&lt;=0.4),"Baja",IF((AJ278&gt;0.4)*AND(AJ278&lt;=0.6),"Media",IF((AJ278&gt;0.6)*AND(AJ278&lt;=0.8),"Alta",IF((AJ278&gt;0.8)*AND(AJ278&lt;=1),"Muy Alta",0)))))</f>
        <v>Media</v>
      </c>
      <c r="AM278" s="185">
        <f>AJ278</f>
        <v>0.44999999999999996</v>
      </c>
      <c r="AN278" s="187" t="str">
        <f>IF(AK278&lt;=0.2,"Leve",IF((AK278&gt;0.2)*AND(AK278&lt;=0.4),"Menor",IF((AK278&gt;0.4)*AND(AK278&lt;=0.6),"Moderado",IF((AK278&gt;0.6)*AND(AK278&lt;=0.8),"Mayor",IF((AK278&gt;0.8)*AND(AK278&lt;=1),"Catastrófico",0)))))</f>
        <v>Catastrófico</v>
      </c>
      <c r="AO278" s="219">
        <f>AK278</f>
        <v>1</v>
      </c>
      <c r="AP278" s="220" t="str">
        <f>AL278&amp;AN278</f>
        <v>MediaCatastrófico</v>
      </c>
      <c r="AQ278" s="217" t="str">
        <f>IF(AP278="Muy AltaLeve","Alto",IF(AP278="AltaLeve","Moderado",IF(AP278="MediaLeve","Moderado",IF(AP278="BajaLeve","Bajo",IF(AP278="Muy BajaLeve","Bajo",IF(AP278="Muy AltaMenor","Alto",IF(AP278="AltaMenor","Moderado",IF(AP278="MediaMenor","Moderado",IF(AP278="BajaMenor","Moderado",IF(AP278="Muy BajaMenor","Bajo",IF(AP278="Muy AltaModerado","Alto",IF(AP278="AltaModerado","Alto",IF(AP278="MediaModerado","Moderado",IF(AP278="BajaModerado","Moderado",IF(AP278="Muy BajaModerado","Moderado",IF(AP278="Muy AltaMayor","Alto",IF(AP278="AltaMayor","Alto",IF(AP278="MediaMayor","Alto",IF(AP278="BajaMayor","Alto",IF(AP278="Muy BajaMayor","Alto",IF(AP278="Muy AltaCatastrófico","Extremo",IF(AP278="AltaCatastrófico","Extremo",IF(AP278="MediaCatastrófico","Extremo",IF(AP278="BajaCatastrófico","Extremo",IF(AP278="Muy BajaCatastrófico","Extremo")))))))))))))))))))))))))</f>
        <v>Extremo</v>
      </c>
      <c r="AR278" s="163" t="s">
        <v>59</v>
      </c>
      <c r="AS278" s="90" t="s">
        <v>1033</v>
      </c>
      <c r="AT278" s="110" t="s">
        <v>1034</v>
      </c>
      <c r="AU278" s="96" t="s">
        <v>808</v>
      </c>
      <c r="AV278" s="110" t="s">
        <v>1035</v>
      </c>
      <c r="AW278" s="172"/>
      <c r="AX278" s="172">
        <v>46023</v>
      </c>
      <c r="AY278" s="172">
        <v>46387</v>
      </c>
      <c r="AZ278" s="164" t="s">
        <v>289</v>
      </c>
      <c r="BA278" s="133"/>
      <c r="BB278" s="176"/>
    </row>
    <row r="279" spans="1:54" s="2" customFormat="1" ht="42.75" x14ac:dyDescent="0.25">
      <c r="A279" s="223"/>
      <c r="B279" s="191"/>
      <c r="C279" s="197"/>
      <c r="D279" s="199"/>
      <c r="E279" s="200"/>
      <c r="F279" s="200"/>
      <c r="G279" s="200"/>
      <c r="H279" s="200"/>
      <c r="I279" s="201"/>
      <c r="J279" s="201"/>
      <c r="K279" s="200"/>
      <c r="L279" s="205"/>
      <c r="M279" s="206"/>
      <c r="N279" s="195"/>
      <c r="O279" s="182"/>
      <c r="P279" s="164"/>
      <c r="Q279" s="182"/>
      <c r="R279" s="182"/>
      <c r="S279" s="183"/>
      <c r="T279" s="66" t="s">
        <v>300</v>
      </c>
      <c r="U279" s="92" t="s">
        <v>1021</v>
      </c>
      <c r="V279" s="84" t="s">
        <v>36</v>
      </c>
      <c r="W279" s="83" t="s">
        <v>67</v>
      </c>
      <c r="X279" s="83" t="s">
        <v>54</v>
      </c>
      <c r="Y279" s="81" t="str">
        <f t="shared" si="140"/>
        <v>CorrectivoManual</v>
      </c>
      <c r="Z279" s="86">
        <f t="shared" si="141"/>
        <v>0.25</v>
      </c>
      <c r="AA279" s="83" t="s">
        <v>169</v>
      </c>
      <c r="AB279" s="83" t="s">
        <v>56</v>
      </c>
      <c r="AC279" s="83" t="s">
        <v>57</v>
      </c>
      <c r="AD279" s="184"/>
      <c r="AE279" s="83" t="s">
        <v>10</v>
      </c>
      <c r="AF279" s="86">
        <f>AF278-AI278</f>
        <v>0.6</v>
      </c>
      <c r="AG279" s="83" t="s">
        <v>60</v>
      </c>
      <c r="AH279" s="86">
        <f t="shared" si="142"/>
        <v>0.25</v>
      </c>
      <c r="AI279" s="86">
        <f t="shared" si="143"/>
        <v>0.15</v>
      </c>
      <c r="AJ279" s="185"/>
      <c r="AK279" s="186"/>
      <c r="AL279" s="187"/>
      <c r="AM279" s="185"/>
      <c r="AN279" s="187"/>
      <c r="AO279" s="219"/>
      <c r="AP279" s="220"/>
      <c r="AQ279" s="218"/>
      <c r="AR279" s="163"/>
      <c r="AS279" s="91" t="s">
        <v>1053</v>
      </c>
      <c r="AT279" s="110" t="s">
        <v>1054</v>
      </c>
      <c r="AU279" s="96" t="s">
        <v>808</v>
      </c>
      <c r="AV279" s="110" t="s">
        <v>1035</v>
      </c>
      <c r="AW279" s="175"/>
      <c r="AX279" s="172"/>
      <c r="AY279" s="172"/>
      <c r="AZ279" s="164"/>
      <c r="BA279" s="132"/>
      <c r="BB279" s="176"/>
    </row>
    <row r="280" spans="1:54" s="2" customFormat="1" ht="57" x14ac:dyDescent="0.25">
      <c r="A280" s="223">
        <f t="shared" ref="A280" si="150">A278+1</f>
        <v>136</v>
      </c>
      <c r="B280" s="191" t="s">
        <v>72</v>
      </c>
      <c r="C280" s="196" t="s">
        <v>144</v>
      </c>
      <c r="D280" s="198" t="s">
        <v>73</v>
      </c>
      <c r="E280" s="200" t="s">
        <v>149</v>
      </c>
      <c r="F280" s="200" t="s">
        <v>120</v>
      </c>
      <c r="G280" s="200" t="s">
        <v>317</v>
      </c>
      <c r="H280" s="200" t="s">
        <v>319</v>
      </c>
      <c r="I280" s="201" t="s">
        <v>982</v>
      </c>
      <c r="J280" s="201" t="s">
        <v>983</v>
      </c>
      <c r="K280" s="200" t="s">
        <v>184</v>
      </c>
      <c r="L280" s="204" t="s">
        <v>321</v>
      </c>
      <c r="M280" s="206" t="s">
        <v>180</v>
      </c>
      <c r="N280" s="195" t="str">
        <f>IF(M280="Máximo_2_Veces_por_Año",$I$468,IF(M280="3_a_24_veces_por_año",$I$469,IF(M280="24_a_500_veces_por_año",$I$470,IF(M280="500_a_5000_veces_por_año",$I$471,IF(M280="mas_de_5000_Veces_por_año",$I$472)))))</f>
        <v>Muy Alta</v>
      </c>
      <c r="O280" s="182">
        <f>IF(N280="Muy Baja",$J$468,IF(N280="Baja",$J$469,IF(N280="Media",$J$470,IF(N280="Alta",$J$471,IF(N280="Muy Alta",$J$472)))))</f>
        <v>1</v>
      </c>
      <c r="P280" s="164" t="s">
        <v>62</v>
      </c>
      <c r="Q280" s="182">
        <f>IF(P280="Leve",$I$476,IF(P280="Menor",$I$477,IF(P280="Moderado",$I$478,IF(P280="Mayor",$I$479,IF(P280="Catastrófico",$I$480)))))</f>
        <v>0.8</v>
      </c>
      <c r="R280" s="182" t="str">
        <f>N280&amp;P280</f>
        <v>Muy AltaMayor</v>
      </c>
      <c r="S280" s="183" t="str">
        <f>IF(R280="Muy AltaLeve","Alto",IF(R280="AltaLeve","Moderado",IF(R280="MediaLeve","Moderado",IF(R280="BajaLeve","Bajo",IF(R280="Muy BajaLeve","Bajo",IF(R280="Muy AltaMenor","Alto",IF(R280="AltaMenor","Moderado",IF(R280="MediaMenor","Moderado",IF(R280="BajaMenor","Moderado",IF(R280="Muy BajaMenor","Bajo",IF(R280="Muy AltaModerado","Alto",IF(R280="AltaModerado","Alto",IF(R280="MediaModerado","Moderado",IF(R280="BajaModerado","Moderado",IF(R280="Muy BajaModerado","Moderado",IF(R280="Muy AltaMayor","Alto",IF(R280="AltaMayor","Alto",IF(R280="MediaMayor","Alto",IF(R280="BajaMayor","Alto",IF(R280="Muy BajaMayor","Alto",IF(R280="Muy AltaCatastrófico","Extremo",IF(R280="AltaCatastrófico","Extremo",IF(R280="MediaCatastrófico","Extremo",IF(R280="BajaCatastrófico","Extremo",IF(R280="Muy BajaCatastrófico","Extremo")))))))))))))))))))))))))</f>
        <v>Alto</v>
      </c>
      <c r="T280" s="66" t="s">
        <v>298</v>
      </c>
      <c r="U280" s="92" t="s">
        <v>1022</v>
      </c>
      <c r="V280" s="84" t="s">
        <v>35</v>
      </c>
      <c r="W280" s="83" t="s">
        <v>53</v>
      </c>
      <c r="X280" s="83" t="s">
        <v>54</v>
      </c>
      <c r="Y280" s="81" t="str">
        <f t="shared" si="140"/>
        <v>PreventivoManual</v>
      </c>
      <c r="Z280" s="86">
        <f t="shared" si="141"/>
        <v>0.4</v>
      </c>
      <c r="AA280" s="83" t="s">
        <v>55</v>
      </c>
      <c r="AB280" s="83" t="s">
        <v>56</v>
      </c>
      <c r="AC280" s="83" t="s">
        <v>57</v>
      </c>
      <c r="AD280" s="184" t="str">
        <f>J280</f>
        <v>POSIBILIDAD DE POSIBILIDAD DE FALTA DE COMUNICACIÓN APROPIADA DURANTE LOS CAMBIOS DE TURNO Y TRASLADO DE PACIENTES</v>
      </c>
      <c r="AE280" s="83" t="s">
        <v>10</v>
      </c>
      <c r="AF280" s="86">
        <f>O280</f>
        <v>1</v>
      </c>
      <c r="AG280" s="83" t="s">
        <v>52</v>
      </c>
      <c r="AH280" s="86">
        <f t="shared" si="142"/>
        <v>0.4</v>
      </c>
      <c r="AI280" s="86">
        <f t="shared" si="143"/>
        <v>0.4</v>
      </c>
      <c r="AJ280" s="185">
        <f>AF281-AI281</f>
        <v>0.44999999999999996</v>
      </c>
      <c r="AK280" s="186">
        <f>Q280</f>
        <v>0.8</v>
      </c>
      <c r="AL280" s="187" t="str">
        <f>IF(AJ280&lt;=0.2,"Muy Baja",IF((AJ280&gt;0.2)*AND(AJ280&lt;=0.4),"Baja",IF((AJ280&gt;0.4)*AND(AJ280&lt;=0.6),"Media",IF((AJ280&gt;0.6)*AND(AJ280&lt;=0.8),"Alta",IF((AJ280&gt;0.8)*AND(AJ280&lt;=1),"Muy Alta",0)))))</f>
        <v>Media</v>
      </c>
      <c r="AM280" s="185">
        <f>AJ280</f>
        <v>0.44999999999999996</v>
      </c>
      <c r="AN280" s="187" t="str">
        <f>IF(AK280&lt;=0.2,"Leve",IF((AK280&gt;0.2)*AND(AK280&lt;=0.4),"Menor",IF((AK280&gt;0.4)*AND(AK280&lt;=0.6),"Moderado",IF((AK280&gt;0.6)*AND(AK280&lt;=0.8),"Mayor",IF((AK280&gt;0.8)*AND(AK280&lt;=1),"Catastrófico",0)))))</f>
        <v>Mayor</v>
      </c>
      <c r="AO280" s="219">
        <f>AK280</f>
        <v>0.8</v>
      </c>
      <c r="AP280" s="220" t="str">
        <f>AL280&amp;AN280</f>
        <v>MediaMayor</v>
      </c>
      <c r="AQ280" s="217" t="str">
        <f>IF(AP280="Muy AltaLeve","Alto",IF(AP280="AltaLeve","Moderado",IF(AP280="MediaLeve","Moderado",IF(AP280="BajaLeve","Bajo",IF(AP280="Muy BajaLeve","Bajo",IF(AP280="Muy AltaMenor","Alto",IF(AP280="AltaMenor","Moderado",IF(AP280="MediaMenor","Moderado",IF(AP280="BajaMenor","Moderado",IF(AP280="Muy BajaMenor","Bajo",IF(AP280="Muy AltaModerado","Alto",IF(AP280="AltaModerado","Alto",IF(AP280="MediaModerado","Moderado",IF(AP280="BajaModerado","Moderado",IF(AP280="Muy BajaModerado","Moderado",IF(AP280="Muy AltaMayor","Alto",IF(AP280="AltaMayor","Alto",IF(AP280="MediaMayor","Alto",IF(AP280="BajaMayor","Alto",IF(AP280="Muy BajaMayor","Alto",IF(AP280="Muy AltaCatastrófico","Extremo",IF(AP280="AltaCatastrófico","Extremo",IF(AP280="MediaCatastrófico","Extremo",IF(AP280="BajaCatastrófico","Extremo",IF(AP280="Muy BajaCatastrófico","Extremo")))))))))))))))))))))))))</f>
        <v>Alto</v>
      </c>
      <c r="AR280" s="163" t="s">
        <v>59</v>
      </c>
      <c r="AS280" s="90" t="s">
        <v>1033</v>
      </c>
      <c r="AT280" s="110" t="s">
        <v>1034</v>
      </c>
      <c r="AU280" s="96" t="s">
        <v>808</v>
      </c>
      <c r="AV280" s="110" t="s">
        <v>1035</v>
      </c>
      <c r="AW280" s="172"/>
      <c r="AX280" s="172">
        <v>46023</v>
      </c>
      <c r="AY280" s="172">
        <v>46387</v>
      </c>
      <c r="AZ280" s="164" t="s">
        <v>289</v>
      </c>
      <c r="BA280" s="133"/>
      <c r="BB280" s="176"/>
    </row>
    <row r="281" spans="1:54" s="2" customFormat="1" ht="42.75" x14ac:dyDescent="0.25">
      <c r="A281" s="223"/>
      <c r="B281" s="191"/>
      <c r="C281" s="197"/>
      <c r="D281" s="199"/>
      <c r="E281" s="200"/>
      <c r="F281" s="200"/>
      <c r="G281" s="200"/>
      <c r="H281" s="200"/>
      <c r="I281" s="201"/>
      <c r="J281" s="201"/>
      <c r="K281" s="200"/>
      <c r="L281" s="205"/>
      <c r="M281" s="206"/>
      <c r="N281" s="195"/>
      <c r="O281" s="182"/>
      <c r="P281" s="164"/>
      <c r="Q281" s="182"/>
      <c r="R281" s="182"/>
      <c r="S281" s="183"/>
      <c r="T281" s="66" t="s">
        <v>300</v>
      </c>
      <c r="U281" s="92" t="s">
        <v>1023</v>
      </c>
      <c r="V281" s="84" t="s">
        <v>36</v>
      </c>
      <c r="W281" s="83" t="s">
        <v>67</v>
      </c>
      <c r="X281" s="83" t="s">
        <v>54</v>
      </c>
      <c r="Y281" s="81" t="str">
        <f t="shared" si="140"/>
        <v>CorrectivoManual</v>
      </c>
      <c r="Z281" s="86">
        <f t="shared" si="141"/>
        <v>0.25</v>
      </c>
      <c r="AA281" s="83" t="s">
        <v>55</v>
      </c>
      <c r="AB281" s="83" t="s">
        <v>56</v>
      </c>
      <c r="AC281" s="83" t="s">
        <v>57</v>
      </c>
      <c r="AD281" s="184"/>
      <c r="AE281" s="83" t="s">
        <v>10</v>
      </c>
      <c r="AF281" s="86">
        <f>AF280-AI280</f>
        <v>0.6</v>
      </c>
      <c r="AG281" s="83" t="s">
        <v>60</v>
      </c>
      <c r="AH281" s="86">
        <f t="shared" si="142"/>
        <v>0.25</v>
      </c>
      <c r="AI281" s="86">
        <f t="shared" si="143"/>
        <v>0.15</v>
      </c>
      <c r="AJ281" s="185"/>
      <c r="AK281" s="186"/>
      <c r="AL281" s="187"/>
      <c r="AM281" s="185"/>
      <c r="AN281" s="187"/>
      <c r="AO281" s="219"/>
      <c r="AP281" s="220"/>
      <c r="AQ281" s="218"/>
      <c r="AR281" s="163"/>
      <c r="AS281" s="91" t="s">
        <v>1053</v>
      </c>
      <c r="AT281" s="110" t="s">
        <v>1054</v>
      </c>
      <c r="AU281" s="96" t="s">
        <v>808</v>
      </c>
      <c r="AV281" s="110" t="s">
        <v>1035</v>
      </c>
      <c r="AW281" s="175"/>
      <c r="AX281" s="172"/>
      <c r="AY281" s="172"/>
      <c r="AZ281" s="164"/>
      <c r="BA281" s="132"/>
      <c r="BB281" s="176"/>
    </row>
    <row r="282" spans="1:54" s="2" customFormat="1" ht="57" x14ac:dyDescent="0.25">
      <c r="A282" s="223">
        <f t="shared" ref="A282" si="151">A280+1</f>
        <v>137</v>
      </c>
      <c r="B282" s="191" t="s">
        <v>72</v>
      </c>
      <c r="C282" s="196" t="s">
        <v>144</v>
      </c>
      <c r="D282" s="198" t="s">
        <v>194</v>
      </c>
      <c r="E282" s="200" t="s">
        <v>149</v>
      </c>
      <c r="F282" s="200" t="s">
        <v>120</v>
      </c>
      <c r="G282" s="200" t="s">
        <v>317</v>
      </c>
      <c r="H282" s="200" t="s">
        <v>319</v>
      </c>
      <c r="I282" s="201" t="s">
        <v>982</v>
      </c>
      <c r="J282" s="201" t="s">
        <v>984</v>
      </c>
      <c r="K282" s="200" t="s">
        <v>184</v>
      </c>
      <c r="L282" s="204" t="s">
        <v>321</v>
      </c>
      <c r="M282" s="206" t="s">
        <v>180</v>
      </c>
      <c r="N282" s="195" t="str">
        <f>IF(M282="Máximo_2_Veces_por_Año",$I$468,IF(M282="3_a_24_veces_por_año",$I$469,IF(M282="24_a_500_veces_por_año",$I$470,IF(M282="500_a_5000_veces_por_año",$I$471,IF(M282="mas_de_5000_Veces_por_año",$I$472)))))</f>
        <v>Muy Alta</v>
      </c>
      <c r="O282" s="182">
        <f>IF(N282="Muy Baja",$J$468,IF(N282="Baja",$J$469,IF(N282="Media",$J$470,IF(N282="Alta",$J$471,IF(N282="Muy Alta",$J$472)))))</f>
        <v>1</v>
      </c>
      <c r="P282" s="164" t="s">
        <v>62</v>
      </c>
      <c r="Q282" s="182">
        <f>IF(P282="Leve",$I$476,IF(P282="Menor",$I$477,IF(P282="Moderado",$I$478,IF(P282="Mayor",$I$479,IF(P282="Catastrófico",$I$480)))))</f>
        <v>0.8</v>
      </c>
      <c r="R282" s="182" t="str">
        <f>N282&amp;P282</f>
        <v>Muy AltaMayor</v>
      </c>
      <c r="S282" s="183" t="str">
        <f>IF(R282="Muy AltaLeve","Alto",IF(R282="AltaLeve","Moderado",IF(R282="MediaLeve","Moderado",IF(R282="BajaLeve","Bajo",IF(R282="Muy BajaLeve","Bajo",IF(R282="Muy AltaMenor","Alto",IF(R282="AltaMenor","Moderado",IF(R282="MediaMenor","Moderado",IF(R282="BajaMenor","Moderado",IF(R282="Muy BajaMenor","Bajo",IF(R282="Muy AltaModerado","Alto",IF(R282="AltaModerado","Alto",IF(R282="MediaModerado","Moderado",IF(R282="BajaModerado","Moderado",IF(R282="Muy BajaModerado","Moderado",IF(R282="Muy AltaMayor","Alto",IF(R282="AltaMayor","Alto",IF(R282="MediaMayor","Alto",IF(R282="BajaMayor","Alto",IF(R282="Muy BajaMayor","Alto",IF(R282="Muy AltaCatastrófico","Extremo",IF(R282="AltaCatastrófico","Extremo",IF(R282="MediaCatastrófico","Extremo",IF(R282="BajaCatastrófico","Extremo",IF(R282="Muy BajaCatastrófico","Extremo")))))))))))))))))))))))))</f>
        <v>Alto</v>
      </c>
      <c r="T282" s="66" t="s">
        <v>298</v>
      </c>
      <c r="U282" s="92" t="s">
        <v>1022</v>
      </c>
      <c r="V282" s="84" t="s">
        <v>35</v>
      </c>
      <c r="W282" s="83" t="s">
        <v>53</v>
      </c>
      <c r="X282" s="83" t="s">
        <v>54</v>
      </c>
      <c r="Y282" s="81" t="str">
        <f t="shared" si="140"/>
        <v>PreventivoManual</v>
      </c>
      <c r="Z282" s="86">
        <f t="shared" si="141"/>
        <v>0.4</v>
      </c>
      <c r="AA282" s="83" t="s">
        <v>55</v>
      </c>
      <c r="AB282" s="83" t="s">
        <v>56</v>
      </c>
      <c r="AC282" s="83" t="s">
        <v>57</v>
      </c>
      <c r="AD282" s="184" t="str">
        <f>J282</f>
        <v>POSIBILIDAD DE FALTA DE COMUNICACIÓN APROPIADA DURANTE LOS CAMBIOS DE TURNO Y TRASLADO DE PACIENTES</v>
      </c>
      <c r="AE282" s="83" t="s">
        <v>10</v>
      </c>
      <c r="AF282" s="86">
        <f>O282</f>
        <v>1</v>
      </c>
      <c r="AG282" s="83" t="s">
        <v>52</v>
      </c>
      <c r="AH282" s="86">
        <f t="shared" si="142"/>
        <v>0.4</v>
      </c>
      <c r="AI282" s="86">
        <f t="shared" si="143"/>
        <v>0.4</v>
      </c>
      <c r="AJ282" s="185">
        <f>AF283-AI283</f>
        <v>0.44999999999999996</v>
      </c>
      <c r="AK282" s="186">
        <f>Q282</f>
        <v>0.8</v>
      </c>
      <c r="AL282" s="187" t="str">
        <f>IF(AJ282&lt;=0.2,"Muy Baja",IF((AJ282&gt;0.2)*AND(AJ282&lt;=0.4),"Baja",IF((AJ282&gt;0.4)*AND(AJ282&lt;=0.6),"Media",IF((AJ282&gt;0.6)*AND(AJ282&lt;=0.8),"Alta",IF((AJ282&gt;0.8)*AND(AJ282&lt;=1),"Muy Alta",0)))))</f>
        <v>Media</v>
      </c>
      <c r="AM282" s="185">
        <f>AJ282</f>
        <v>0.44999999999999996</v>
      </c>
      <c r="AN282" s="187" t="str">
        <f>IF(AK282&lt;=0.2,"Leve",IF((AK282&gt;0.2)*AND(AK282&lt;=0.4),"Menor",IF((AK282&gt;0.4)*AND(AK282&lt;=0.6),"Moderado",IF((AK282&gt;0.6)*AND(AK282&lt;=0.8),"Mayor",IF((AK282&gt;0.8)*AND(AK282&lt;=1),"Catastrófico",0)))))</f>
        <v>Mayor</v>
      </c>
      <c r="AO282" s="219">
        <f>AK282</f>
        <v>0.8</v>
      </c>
      <c r="AP282" s="220" t="str">
        <f>AL282&amp;AN282</f>
        <v>MediaMayor</v>
      </c>
      <c r="AQ282" s="217" t="str">
        <f>IF(AP282="Muy AltaLeve","Alto",IF(AP282="AltaLeve","Moderado",IF(AP282="MediaLeve","Moderado",IF(AP282="BajaLeve","Bajo",IF(AP282="Muy BajaLeve","Bajo",IF(AP282="Muy AltaMenor","Alto",IF(AP282="AltaMenor","Moderado",IF(AP282="MediaMenor","Moderado",IF(AP282="BajaMenor","Moderado",IF(AP282="Muy BajaMenor","Bajo",IF(AP282="Muy AltaModerado","Alto",IF(AP282="AltaModerado","Alto",IF(AP282="MediaModerado","Moderado",IF(AP282="BajaModerado","Moderado",IF(AP282="Muy BajaModerado","Moderado",IF(AP282="Muy AltaMayor","Alto",IF(AP282="AltaMayor","Alto",IF(AP282="MediaMayor","Alto",IF(AP282="BajaMayor","Alto",IF(AP282="Muy BajaMayor","Alto",IF(AP282="Muy AltaCatastrófico","Extremo",IF(AP282="AltaCatastrófico","Extremo",IF(AP282="MediaCatastrófico","Extremo",IF(AP282="BajaCatastrófico","Extremo",IF(AP282="Muy BajaCatastrófico","Extremo")))))))))))))))))))))))))</f>
        <v>Alto</v>
      </c>
      <c r="AR282" s="163" t="s">
        <v>59</v>
      </c>
      <c r="AS282" s="90" t="s">
        <v>1033</v>
      </c>
      <c r="AT282" s="110" t="s">
        <v>1034</v>
      </c>
      <c r="AU282" s="96" t="s">
        <v>808</v>
      </c>
      <c r="AV282" s="110" t="s">
        <v>1035</v>
      </c>
      <c r="AW282" s="82"/>
      <c r="AX282" s="172">
        <v>46023</v>
      </c>
      <c r="AY282" s="82">
        <v>46387</v>
      </c>
      <c r="AZ282" s="83" t="s">
        <v>289</v>
      </c>
      <c r="BA282" s="133"/>
      <c r="BB282" s="176"/>
    </row>
    <row r="283" spans="1:54" s="2" customFormat="1" ht="42.75" x14ac:dyDescent="0.25">
      <c r="A283" s="223"/>
      <c r="B283" s="191"/>
      <c r="C283" s="197"/>
      <c r="D283" s="199"/>
      <c r="E283" s="200"/>
      <c r="F283" s="200"/>
      <c r="G283" s="200"/>
      <c r="H283" s="200"/>
      <c r="I283" s="201"/>
      <c r="J283" s="201"/>
      <c r="K283" s="200"/>
      <c r="L283" s="205"/>
      <c r="M283" s="206"/>
      <c r="N283" s="195"/>
      <c r="O283" s="182"/>
      <c r="P283" s="164"/>
      <c r="Q283" s="182"/>
      <c r="R283" s="182"/>
      <c r="S283" s="183"/>
      <c r="T283" s="66" t="s">
        <v>300</v>
      </c>
      <c r="U283" s="92" t="s">
        <v>1023</v>
      </c>
      <c r="V283" s="84" t="s">
        <v>36</v>
      </c>
      <c r="W283" s="83" t="s">
        <v>67</v>
      </c>
      <c r="X283" s="83" t="s">
        <v>54</v>
      </c>
      <c r="Y283" s="81" t="str">
        <f t="shared" si="140"/>
        <v>CorrectivoManual</v>
      </c>
      <c r="Z283" s="86">
        <f t="shared" si="141"/>
        <v>0.25</v>
      </c>
      <c r="AA283" s="83" t="s">
        <v>55</v>
      </c>
      <c r="AB283" s="83" t="s">
        <v>56</v>
      </c>
      <c r="AC283" s="83" t="s">
        <v>57</v>
      </c>
      <c r="AD283" s="184"/>
      <c r="AE283" s="83" t="s">
        <v>10</v>
      </c>
      <c r="AF283" s="86">
        <f>AF282-AI282</f>
        <v>0.6</v>
      </c>
      <c r="AG283" s="83" t="s">
        <v>60</v>
      </c>
      <c r="AH283" s="86">
        <f t="shared" si="142"/>
        <v>0.25</v>
      </c>
      <c r="AI283" s="86">
        <f t="shared" si="143"/>
        <v>0.15</v>
      </c>
      <c r="AJ283" s="185"/>
      <c r="AK283" s="186"/>
      <c r="AL283" s="187"/>
      <c r="AM283" s="185"/>
      <c r="AN283" s="187"/>
      <c r="AO283" s="219"/>
      <c r="AP283" s="220"/>
      <c r="AQ283" s="218"/>
      <c r="AR283" s="163"/>
      <c r="AS283" s="91" t="s">
        <v>1053</v>
      </c>
      <c r="AT283" s="110" t="s">
        <v>1054</v>
      </c>
      <c r="AU283" s="96" t="s">
        <v>808</v>
      </c>
      <c r="AV283" s="110" t="s">
        <v>1035</v>
      </c>
      <c r="AW283" s="82"/>
      <c r="AX283" s="172"/>
      <c r="AY283" s="82">
        <v>46387</v>
      </c>
      <c r="AZ283" s="83" t="s">
        <v>289</v>
      </c>
      <c r="BA283" s="132"/>
      <c r="BB283" s="176"/>
    </row>
    <row r="284" spans="1:54" s="2" customFormat="1" ht="57" x14ac:dyDescent="0.25">
      <c r="A284" s="223">
        <f t="shared" ref="A284" si="152">A282+1</f>
        <v>138</v>
      </c>
      <c r="B284" s="191" t="s">
        <v>72</v>
      </c>
      <c r="C284" s="196" t="s">
        <v>144</v>
      </c>
      <c r="D284" s="198" t="s">
        <v>197</v>
      </c>
      <c r="E284" s="200" t="s">
        <v>149</v>
      </c>
      <c r="F284" s="200" t="s">
        <v>120</v>
      </c>
      <c r="G284" s="200" t="s">
        <v>317</v>
      </c>
      <c r="H284" s="200" t="s">
        <v>319</v>
      </c>
      <c r="I284" s="201" t="s">
        <v>982</v>
      </c>
      <c r="J284" s="201" t="s">
        <v>984</v>
      </c>
      <c r="K284" s="200" t="s">
        <v>184</v>
      </c>
      <c r="L284" s="204" t="s">
        <v>321</v>
      </c>
      <c r="M284" s="206" t="s">
        <v>176</v>
      </c>
      <c r="N284" s="195" t="str">
        <f>IF(M284="Máximo_2_Veces_por_Año",$I$468,IF(M284="3_a_24_veces_por_año",$I$469,IF(M284="24_a_500_veces_por_año",$I$470,IF(M284="500_a_5000_veces_por_año",$I$471,IF(M284="mas_de_5000_Veces_por_año",$I$472)))))</f>
        <v>Alta</v>
      </c>
      <c r="O284" s="182">
        <f>IF(N284="Muy Baja",$J$468,IF(N284="Baja",$J$469,IF(N284="Media",$J$470,IF(N284="Alta",$J$471,IF(N284="Muy Alta",$J$472)))))</f>
        <v>0.8</v>
      </c>
      <c r="P284" s="164" t="s">
        <v>62</v>
      </c>
      <c r="Q284" s="182">
        <f>IF(P284="Leve",$I$476,IF(P284="Menor",$I$477,IF(P284="Moderado",$I$478,IF(P284="Mayor",$I$479,IF(P284="Catastrófico",$I$480)))))</f>
        <v>0.8</v>
      </c>
      <c r="R284" s="182" t="str">
        <f>N284&amp;P284</f>
        <v>AltaMayor</v>
      </c>
      <c r="S284" s="183" t="str">
        <f>IF(R284="Muy AltaLeve","Alto",IF(R284="AltaLeve","Moderado",IF(R284="MediaLeve","Moderado",IF(R284="BajaLeve","Bajo",IF(R284="Muy BajaLeve","Bajo",IF(R284="Muy AltaMenor","Alto",IF(R284="AltaMenor","Moderado",IF(R284="MediaMenor","Moderado",IF(R284="BajaMenor","Moderado",IF(R284="Muy BajaMenor","Bajo",IF(R284="Muy AltaModerado","Alto",IF(R284="AltaModerado","Alto",IF(R284="MediaModerado","Moderado",IF(R284="BajaModerado","Moderado",IF(R284="Muy BajaModerado","Moderado",IF(R284="Muy AltaMayor","Alto",IF(R284="AltaMayor","Alto",IF(R284="MediaMayor","Alto",IF(R284="BajaMayor","Alto",IF(R284="Muy BajaMayor","Alto",IF(R284="Muy AltaCatastrófico","Extremo",IF(R284="AltaCatastrófico","Extremo",IF(R284="MediaCatastrófico","Extremo",IF(R284="BajaCatastrófico","Extremo",IF(R284="Muy BajaCatastrófico","Extremo")))))))))))))))))))))))))</f>
        <v>Alto</v>
      </c>
      <c r="T284" s="66" t="s">
        <v>298</v>
      </c>
      <c r="U284" s="92" t="s">
        <v>1022</v>
      </c>
      <c r="V284" s="84" t="s">
        <v>35</v>
      </c>
      <c r="W284" s="83" t="s">
        <v>53</v>
      </c>
      <c r="X284" s="83" t="s">
        <v>54</v>
      </c>
      <c r="Y284" s="81" t="str">
        <f t="shared" si="140"/>
        <v>PreventivoManual</v>
      </c>
      <c r="Z284" s="86">
        <f t="shared" si="141"/>
        <v>0.4</v>
      </c>
      <c r="AA284" s="83" t="s">
        <v>55</v>
      </c>
      <c r="AB284" s="83" t="s">
        <v>56</v>
      </c>
      <c r="AC284" s="83" t="s">
        <v>57</v>
      </c>
      <c r="AD284" s="184" t="str">
        <f>J284</f>
        <v>POSIBILIDAD DE FALTA DE COMUNICACIÓN APROPIADA DURANTE LOS CAMBIOS DE TURNO Y TRASLADO DE PACIENTES</v>
      </c>
      <c r="AE284" s="83" t="s">
        <v>10</v>
      </c>
      <c r="AF284" s="86">
        <f>O284</f>
        <v>0.8</v>
      </c>
      <c r="AG284" s="83" t="s">
        <v>52</v>
      </c>
      <c r="AH284" s="86">
        <f t="shared" si="142"/>
        <v>0.4</v>
      </c>
      <c r="AI284" s="86">
        <f t="shared" si="143"/>
        <v>0.32000000000000006</v>
      </c>
      <c r="AJ284" s="185">
        <f>AF285-AI285</f>
        <v>0.36</v>
      </c>
      <c r="AK284" s="186">
        <f>Q284</f>
        <v>0.8</v>
      </c>
      <c r="AL284" s="187" t="str">
        <f>IF(AJ284&lt;=0.2,"Muy Baja",IF((AJ284&gt;0.2)*AND(AJ284&lt;=0.4),"Baja",IF((AJ284&gt;0.4)*AND(AJ284&lt;=0.6),"Media",IF((AJ284&gt;0.6)*AND(AJ284&lt;=0.8),"Alta",IF((AJ284&gt;0.8)*AND(AJ284&lt;=1),"Muy Alta",0)))))</f>
        <v>Baja</v>
      </c>
      <c r="AM284" s="185">
        <f>AJ284</f>
        <v>0.36</v>
      </c>
      <c r="AN284" s="187" t="str">
        <f>IF(AK284&lt;=0.2,"Leve",IF((AK284&gt;0.2)*AND(AK284&lt;=0.4),"Menor",IF((AK284&gt;0.4)*AND(AK284&lt;=0.6),"Moderado",IF((AK284&gt;0.6)*AND(AK284&lt;=0.8),"Mayor",IF((AK284&gt;0.8)*AND(AK284&lt;=1),"Catastrófico",0)))))</f>
        <v>Mayor</v>
      </c>
      <c r="AO284" s="219">
        <f>AK284</f>
        <v>0.8</v>
      </c>
      <c r="AP284" s="220" t="str">
        <f>AL284&amp;AN284</f>
        <v>BajaMayor</v>
      </c>
      <c r="AQ284" s="217" t="str">
        <f>IF(AP284="Muy AltaLeve","Alto",IF(AP284="AltaLeve","Moderado",IF(AP284="MediaLeve","Moderado",IF(AP284="BajaLeve","Bajo",IF(AP284="Muy BajaLeve","Bajo",IF(AP284="Muy AltaMenor","Alto",IF(AP284="AltaMenor","Moderado",IF(AP284="MediaMenor","Moderado",IF(AP284="BajaMenor","Moderado",IF(AP284="Muy BajaMenor","Bajo",IF(AP284="Muy AltaModerado","Alto",IF(AP284="AltaModerado","Alto",IF(AP284="MediaModerado","Moderado",IF(AP284="BajaModerado","Moderado",IF(AP284="Muy BajaModerado","Moderado",IF(AP284="Muy AltaMayor","Alto",IF(AP284="AltaMayor","Alto",IF(AP284="MediaMayor","Alto",IF(AP284="BajaMayor","Alto",IF(AP284="Muy BajaMayor","Alto",IF(AP284="Muy AltaCatastrófico","Extremo",IF(AP284="AltaCatastrófico","Extremo",IF(AP284="MediaCatastrófico","Extremo",IF(AP284="BajaCatastrófico","Extremo",IF(AP284="Muy BajaCatastrófico","Extremo")))))))))))))))))))))))))</f>
        <v>Alto</v>
      </c>
      <c r="AR284" s="163" t="s">
        <v>59</v>
      </c>
      <c r="AS284" s="90" t="s">
        <v>1033</v>
      </c>
      <c r="AT284" s="110" t="s">
        <v>1034</v>
      </c>
      <c r="AU284" s="96" t="s">
        <v>808</v>
      </c>
      <c r="AV284" s="110" t="s">
        <v>1035</v>
      </c>
      <c r="AW284" s="172"/>
      <c r="AX284" s="172">
        <v>46023</v>
      </c>
      <c r="AY284" s="172">
        <v>46387</v>
      </c>
      <c r="AZ284" s="164" t="s">
        <v>289</v>
      </c>
      <c r="BA284" s="133"/>
      <c r="BB284" s="176"/>
    </row>
    <row r="285" spans="1:54" s="2" customFormat="1" ht="42.75" x14ac:dyDescent="0.25">
      <c r="A285" s="223"/>
      <c r="B285" s="191"/>
      <c r="C285" s="197"/>
      <c r="D285" s="199"/>
      <c r="E285" s="200"/>
      <c r="F285" s="200"/>
      <c r="G285" s="200"/>
      <c r="H285" s="200"/>
      <c r="I285" s="201"/>
      <c r="J285" s="201"/>
      <c r="K285" s="200"/>
      <c r="L285" s="205"/>
      <c r="M285" s="206"/>
      <c r="N285" s="195"/>
      <c r="O285" s="182"/>
      <c r="P285" s="164"/>
      <c r="Q285" s="182"/>
      <c r="R285" s="182"/>
      <c r="S285" s="183"/>
      <c r="T285" s="66" t="s">
        <v>300</v>
      </c>
      <c r="U285" s="92" t="s">
        <v>1023</v>
      </c>
      <c r="V285" s="84" t="s">
        <v>36</v>
      </c>
      <c r="W285" s="83" t="s">
        <v>67</v>
      </c>
      <c r="X285" s="83" t="s">
        <v>54</v>
      </c>
      <c r="Y285" s="81" t="str">
        <f t="shared" si="140"/>
        <v>CorrectivoManual</v>
      </c>
      <c r="Z285" s="86">
        <f t="shared" si="141"/>
        <v>0.25</v>
      </c>
      <c r="AA285" s="83" t="s">
        <v>55</v>
      </c>
      <c r="AB285" s="83" t="s">
        <v>56</v>
      </c>
      <c r="AC285" s="83" t="s">
        <v>57</v>
      </c>
      <c r="AD285" s="184"/>
      <c r="AE285" s="83" t="s">
        <v>10</v>
      </c>
      <c r="AF285" s="86">
        <f>AF284-AI284</f>
        <v>0.48</v>
      </c>
      <c r="AG285" s="83" t="s">
        <v>60</v>
      </c>
      <c r="AH285" s="86">
        <f t="shared" si="142"/>
        <v>0.25</v>
      </c>
      <c r="AI285" s="86">
        <f t="shared" si="143"/>
        <v>0.12</v>
      </c>
      <c r="AJ285" s="185"/>
      <c r="AK285" s="186"/>
      <c r="AL285" s="187"/>
      <c r="AM285" s="185"/>
      <c r="AN285" s="187"/>
      <c r="AO285" s="219"/>
      <c r="AP285" s="220"/>
      <c r="AQ285" s="218"/>
      <c r="AR285" s="163"/>
      <c r="AS285" s="91" t="s">
        <v>1053</v>
      </c>
      <c r="AT285" s="110" t="s">
        <v>1054</v>
      </c>
      <c r="AU285" s="96" t="s">
        <v>808</v>
      </c>
      <c r="AV285" s="110" t="s">
        <v>1035</v>
      </c>
      <c r="AW285" s="175"/>
      <c r="AX285" s="172"/>
      <c r="AY285" s="172"/>
      <c r="AZ285" s="164"/>
      <c r="BA285" s="132"/>
      <c r="BB285" s="176"/>
    </row>
    <row r="286" spans="1:54" s="2" customFormat="1" ht="57" x14ac:dyDescent="0.25">
      <c r="A286" s="223">
        <f t="shared" ref="A286" si="153">A284+1</f>
        <v>139</v>
      </c>
      <c r="B286" s="191" t="s">
        <v>72</v>
      </c>
      <c r="C286" s="196" t="s">
        <v>146</v>
      </c>
      <c r="D286" s="198" t="s">
        <v>146</v>
      </c>
      <c r="E286" s="200" t="s">
        <v>95</v>
      </c>
      <c r="F286" s="200" t="s">
        <v>120</v>
      </c>
      <c r="G286" s="200" t="s">
        <v>317</v>
      </c>
      <c r="H286" s="200" t="s">
        <v>319</v>
      </c>
      <c r="I286" s="201" t="s">
        <v>982</v>
      </c>
      <c r="J286" s="201" t="s">
        <v>984</v>
      </c>
      <c r="K286" s="200" t="s">
        <v>184</v>
      </c>
      <c r="L286" s="204" t="s">
        <v>321</v>
      </c>
      <c r="M286" s="206" t="s">
        <v>180</v>
      </c>
      <c r="N286" s="195" t="str">
        <f>IF(M286="Máximo_2_Veces_por_Año",$I$468,IF(M286="3_a_24_veces_por_año",$I$469,IF(M286="24_a_500_veces_por_año",$I$470,IF(M286="500_a_5000_veces_por_año",$I$471,IF(M286="mas_de_5000_Veces_por_año",$I$472)))))</f>
        <v>Muy Alta</v>
      </c>
      <c r="O286" s="182">
        <f>IF(N286="Muy Baja",$J$468,IF(N286="Baja",$J$469,IF(N286="Media",$J$470,IF(N286="Alta",$J$471,IF(N286="Muy Alta",$J$472)))))</f>
        <v>1</v>
      </c>
      <c r="P286" s="164" t="s">
        <v>62</v>
      </c>
      <c r="Q286" s="182">
        <f>IF(P286="Leve",$I$476,IF(P286="Menor",$I$477,IF(P286="Moderado",$I$478,IF(P286="Mayor",$I$479,IF(P286="Catastrófico",$I$480)))))</f>
        <v>0.8</v>
      </c>
      <c r="R286" s="182" t="str">
        <f>N286&amp;P286</f>
        <v>Muy AltaMayor</v>
      </c>
      <c r="S286" s="183" t="str">
        <f>IF(R286="Muy AltaLeve","Alto",IF(R286="AltaLeve","Moderado",IF(R286="MediaLeve","Moderado",IF(R286="BajaLeve","Bajo",IF(R286="Muy BajaLeve","Bajo",IF(R286="Muy AltaMenor","Alto",IF(R286="AltaMenor","Moderado",IF(R286="MediaMenor","Moderado",IF(R286="BajaMenor","Moderado",IF(R286="Muy BajaMenor","Bajo",IF(R286="Muy AltaModerado","Alto",IF(R286="AltaModerado","Alto",IF(R286="MediaModerado","Moderado",IF(R286="BajaModerado","Moderado",IF(R286="Muy BajaModerado","Moderado",IF(R286="Muy AltaMayor","Alto",IF(R286="AltaMayor","Alto",IF(R286="MediaMayor","Alto",IF(R286="BajaMayor","Alto",IF(R286="Muy BajaMayor","Alto",IF(R286="Muy AltaCatastrófico","Extremo",IF(R286="AltaCatastrófico","Extremo",IF(R286="MediaCatastrófico","Extremo",IF(R286="BajaCatastrófico","Extremo",IF(R286="Muy BajaCatastrófico","Extremo")))))))))))))))))))))))))</f>
        <v>Alto</v>
      </c>
      <c r="T286" s="66" t="s">
        <v>298</v>
      </c>
      <c r="U286" s="92" t="s">
        <v>1022</v>
      </c>
      <c r="V286" s="84" t="s">
        <v>35</v>
      </c>
      <c r="W286" s="83" t="s">
        <v>53</v>
      </c>
      <c r="X286" s="83" t="s">
        <v>54</v>
      </c>
      <c r="Y286" s="81" t="str">
        <f t="shared" si="140"/>
        <v>PreventivoManual</v>
      </c>
      <c r="Z286" s="86">
        <f t="shared" si="141"/>
        <v>0.4</v>
      </c>
      <c r="AA286" s="83" t="s">
        <v>55</v>
      </c>
      <c r="AB286" s="83" t="s">
        <v>56</v>
      </c>
      <c r="AC286" s="83" t="s">
        <v>57</v>
      </c>
      <c r="AD286" s="184" t="str">
        <f>J286</f>
        <v>POSIBILIDAD DE FALTA DE COMUNICACIÓN APROPIADA DURANTE LOS CAMBIOS DE TURNO Y TRASLADO DE PACIENTES</v>
      </c>
      <c r="AE286" s="83" t="s">
        <v>10</v>
      </c>
      <c r="AF286" s="86">
        <f>O286</f>
        <v>1</v>
      </c>
      <c r="AG286" s="83" t="s">
        <v>52</v>
      </c>
      <c r="AH286" s="86">
        <f t="shared" si="142"/>
        <v>0.4</v>
      </c>
      <c r="AI286" s="86">
        <f t="shared" si="143"/>
        <v>0.4</v>
      </c>
      <c r="AJ286" s="185">
        <f>AF287-AI287</f>
        <v>0.44999999999999996</v>
      </c>
      <c r="AK286" s="186">
        <f>Q286</f>
        <v>0.8</v>
      </c>
      <c r="AL286" s="187" t="str">
        <f>IF(AJ286&lt;=0.2,"Muy Baja",IF((AJ286&gt;0.2)*AND(AJ286&lt;=0.4),"Baja",IF((AJ286&gt;0.4)*AND(AJ286&lt;=0.6),"Media",IF((AJ286&gt;0.6)*AND(AJ286&lt;=0.8),"Alta",IF((AJ286&gt;0.8)*AND(AJ286&lt;=1),"Muy Alta",0)))))</f>
        <v>Media</v>
      </c>
      <c r="AM286" s="185">
        <f>AJ286</f>
        <v>0.44999999999999996</v>
      </c>
      <c r="AN286" s="187" t="str">
        <f>IF(AK286&lt;=0.2,"Leve",IF((AK286&gt;0.2)*AND(AK286&lt;=0.4),"Menor",IF((AK286&gt;0.4)*AND(AK286&lt;=0.6),"Moderado",IF((AK286&gt;0.6)*AND(AK286&lt;=0.8),"Mayor",IF((AK286&gt;0.8)*AND(AK286&lt;=1),"Catastrófico",0)))))</f>
        <v>Mayor</v>
      </c>
      <c r="AO286" s="219">
        <f>AK286</f>
        <v>0.8</v>
      </c>
      <c r="AP286" s="220" t="str">
        <f>AL286&amp;AN286</f>
        <v>MediaMayor</v>
      </c>
      <c r="AQ286" s="217" t="str">
        <f>IF(AP286="Muy AltaLeve","Alto",IF(AP286="AltaLeve","Moderado",IF(AP286="MediaLeve","Moderado",IF(AP286="BajaLeve","Bajo",IF(AP286="Muy BajaLeve","Bajo",IF(AP286="Muy AltaMenor","Alto",IF(AP286="AltaMenor","Moderado",IF(AP286="MediaMenor","Moderado",IF(AP286="BajaMenor","Moderado",IF(AP286="Muy BajaMenor","Bajo",IF(AP286="Muy AltaModerado","Alto",IF(AP286="AltaModerado","Alto",IF(AP286="MediaModerado","Moderado",IF(AP286="BajaModerado","Moderado",IF(AP286="Muy BajaModerado","Moderado",IF(AP286="Muy AltaMayor","Alto",IF(AP286="AltaMayor","Alto",IF(AP286="MediaMayor","Alto",IF(AP286="BajaMayor","Alto",IF(AP286="Muy BajaMayor","Alto",IF(AP286="Muy AltaCatastrófico","Extremo",IF(AP286="AltaCatastrófico","Extremo",IF(AP286="MediaCatastrófico","Extremo",IF(AP286="BajaCatastrófico","Extremo",IF(AP286="Muy BajaCatastrófico","Extremo")))))))))))))))))))))))))</f>
        <v>Alto</v>
      </c>
      <c r="AR286" s="163" t="s">
        <v>59</v>
      </c>
      <c r="AS286" s="90" t="s">
        <v>1033</v>
      </c>
      <c r="AT286" s="110" t="s">
        <v>1034</v>
      </c>
      <c r="AU286" s="96" t="s">
        <v>808</v>
      </c>
      <c r="AV286" s="110" t="s">
        <v>1035</v>
      </c>
      <c r="AW286" s="172"/>
      <c r="AX286" s="172">
        <v>46023</v>
      </c>
      <c r="AY286" s="172">
        <v>46387</v>
      </c>
      <c r="AZ286" s="164" t="s">
        <v>289</v>
      </c>
      <c r="BA286" s="133"/>
      <c r="BB286" s="176"/>
    </row>
    <row r="287" spans="1:54" s="2" customFormat="1" ht="42.75" x14ac:dyDescent="0.25">
      <c r="A287" s="223"/>
      <c r="B287" s="191"/>
      <c r="C287" s="197"/>
      <c r="D287" s="199"/>
      <c r="E287" s="200"/>
      <c r="F287" s="200"/>
      <c r="G287" s="200"/>
      <c r="H287" s="200"/>
      <c r="I287" s="201"/>
      <c r="J287" s="201"/>
      <c r="K287" s="200"/>
      <c r="L287" s="205"/>
      <c r="M287" s="206"/>
      <c r="N287" s="195"/>
      <c r="O287" s="182"/>
      <c r="P287" s="164"/>
      <c r="Q287" s="182"/>
      <c r="R287" s="182"/>
      <c r="S287" s="183"/>
      <c r="T287" s="66" t="s">
        <v>300</v>
      </c>
      <c r="U287" s="92" t="s">
        <v>1023</v>
      </c>
      <c r="V287" s="84" t="s">
        <v>36</v>
      </c>
      <c r="W287" s="83" t="s">
        <v>67</v>
      </c>
      <c r="X287" s="83" t="s">
        <v>54</v>
      </c>
      <c r="Y287" s="81" t="str">
        <f t="shared" si="140"/>
        <v>CorrectivoManual</v>
      </c>
      <c r="Z287" s="86">
        <f t="shared" si="141"/>
        <v>0.25</v>
      </c>
      <c r="AA287" s="83" t="s">
        <v>55</v>
      </c>
      <c r="AB287" s="83" t="s">
        <v>56</v>
      </c>
      <c r="AC287" s="83" t="s">
        <v>57</v>
      </c>
      <c r="AD287" s="184"/>
      <c r="AE287" s="83" t="s">
        <v>10</v>
      </c>
      <c r="AF287" s="86">
        <f>AF286-AI286</f>
        <v>0.6</v>
      </c>
      <c r="AG287" s="83" t="s">
        <v>60</v>
      </c>
      <c r="AH287" s="86">
        <f t="shared" si="142"/>
        <v>0.25</v>
      </c>
      <c r="AI287" s="86">
        <f t="shared" si="143"/>
        <v>0.15</v>
      </c>
      <c r="AJ287" s="185"/>
      <c r="AK287" s="186"/>
      <c r="AL287" s="187"/>
      <c r="AM287" s="185"/>
      <c r="AN287" s="187"/>
      <c r="AO287" s="219"/>
      <c r="AP287" s="220"/>
      <c r="AQ287" s="218"/>
      <c r="AR287" s="163"/>
      <c r="AS287" s="91" t="s">
        <v>1053</v>
      </c>
      <c r="AT287" s="110" t="s">
        <v>1054</v>
      </c>
      <c r="AU287" s="96" t="s">
        <v>808</v>
      </c>
      <c r="AV287" s="110" t="s">
        <v>1035</v>
      </c>
      <c r="AW287" s="175"/>
      <c r="AX287" s="172"/>
      <c r="AY287" s="172"/>
      <c r="AZ287" s="164"/>
      <c r="BA287" s="132"/>
      <c r="BB287" s="176"/>
    </row>
    <row r="288" spans="1:54" s="2" customFormat="1" ht="57" x14ac:dyDescent="0.25">
      <c r="A288" s="223">
        <f t="shared" ref="A288" si="154">A286+1</f>
        <v>140</v>
      </c>
      <c r="B288" s="191" t="s">
        <v>132</v>
      </c>
      <c r="C288" s="196" t="s">
        <v>141</v>
      </c>
      <c r="D288" s="198" t="s">
        <v>175</v>
      </c>
      <c r="E288" s="200" t="s">
        <v>83</v>
      </c>
      <c r="F288" s="200" t="s">
        <v>120</v>
      </c>
      <c r="G288" s="200" t="s">
        <v>317</v>
      </c>
      <c r="H288" s="200" t="s">
        <v>319</v>
      </c>
      <c r="I288" s="201" t="s">
        <v>985</v>
      </c>
      <c r="J288" s="201" t="s">
        <v>986</v>
      </c>
      <c r="K288" s="200" t="s">
        <v>184</v>
      </c>
      <c r="L288" s="204" t="s">
        <v>321</v>
      </c>
      <c r="M288" s="206" t="s">
        <v>180</v>
      </c>
      <c r="N288" s="195" t="str">
        <f>IF(M288="Máximo_2_Veces_por_Año",$I$468,IF(M288="3_a_24_veces_por_año",$I$469,IF(M288="24_a_500_veces_por_año",$I$470,IF(M288="500_a_5000_veces_por_año",$I$471,IF(M288="mas_de_5000_Veces_por_año",$I$472)))))</f>
        <v>Muy Alta</v>
      </c>
      <c r="O288" s="182">
        <f>IF(N288="Muy Baja",$J$468,IF(N288="Baja",$J$469,IF(N288="Media",$J$470,IF(N288="Alta",$J$471,IF(N288="Muy Alta",$J$472)))))</f>
        <v>1</v>
      </c>
      <c r="P288" s="164" t="s">
        <v>51</v>
      </c>
      <c r="Q288" s="182">
        <f>IF(P288="Leve",$I$476,IF(P288="Menor",$I$477,IF(P288="Moderado",$I$478,IF(P288="Mayor",$I$479,IF(P288="Catastrófico",$I$480)))))</f>
        <v>0.6</v>
      </c>
      <c r="R288" s="182" t="str">
        <f>N288&amp;P288</f>
        <v>Muy AltaModerado</v>
      </c>
      <c r="S288" s="183" t="str">
        <f>IF(R288="Muy AltaLeve","Alto",IF(R288="AltaLeve","Moderado",IF(R288="MediaLeve","Moderado",IF(R288="BajaLeve","Bajo",IF(R288="Muy BajaLeve","Bajo",IF(R288="Muy AltaMenor","Alto",IF(R288="AltaMenor","Moderado",IF(R288="MediaMenor","Moderado",IF(R288="BajaMenor","Moderado",IF(R288="Muy BajaMenor","Bajo",IF(R288="Muy AltaModerado","Alto",IF(R288="AltaModerado","Alto",IF(R288="MediaModerado","Moderado",IF(R288="BajaModerado","Moderado",IF(R288="Muy BajaModerado","Moderado",IF(R288="Muy AltaMayor","Alto",IF(R288="AltaMayor","Alto",IF(R288="MediaMayor","Alto",IF(R288="BajaMayor","Alto",IF(R288="Muy BajaMayor","Alto",IF(R288="Muy AltaCatastrófico","Extremo",IF(R288="AltaCatastrófico","Extremo",IF(R288="MediaCatastrófico","Extremo",IF(R288="BajaCatastrófico","Extremo",IF(R288="Muy BajaCatastrófico","Extremo")))))))))))))))))))))))))</f>
        <v>Alto</v>
      </c>
      <c r="T288" s="66" t="s">
        <v>298</v>
      </c>
      <c r="U288" s="92" t="s">
        <v>1022</v>
      </c>
      <c r="V288" s="84" t="s">
        <v>35</v>
      </c>
      <c r="W288" s="83" t="s">
        <v>53</v>
      </c>
      <c r="X288" s="83" t="s">
        <v>54</v>
      </c>
      <c r="Y288" s="81" t="str">
        <f t="shared" si="140"/>
        <v>PreventivoManual</v>
      </c>
      <c r="Z288" s="86">
        <f t="shared" si="141"/>
        <v>0.4</v>
      </c>
      <c r="AA288" s="83" t="s">
        <v>55</v>
      </c>
      <c r="AB288" s="83" t="s">
        <v>56</v>
      </c>
      <c r="AC288" s="83" t="s">
        <v>57</v>
      </c>
      <c r="AD288" s="184" t="str">
        <f>J288</f>
        <v>POSIBILIDAD DE COMUNICACIÓN NO EFECTIVA CON EL PACIENTE</v>
      </c>
      <c r="AE288" s="83" t="s">
        <v>10</v>
      </c>
      <c r="AF288" s="86">
        <f>O288</f>
        <v>1</v>
      </c>
      <c r="AG288" s="83" t="s">
        <v>52</v>
      </c>
      <c r="AH288" s="86">
        <f t="shared" si="142"/>
        <v>0.4</v>
      </c>
      <c r="AI288" s="86">
        <f t="shared" si="143"/>
        <v>0.4</v>
      </c>
      <c r="AJ288" s="185">
        <f>AF289-AI289</f>
        <v>0.44999999999999996</v>
      </c>
      <c r="AK288" s="186">
        <f>Q288</f>
        <v>0.6</v>
      </c>
      <c r="AL288" s="187" t="str">
        <f>IF(AJ288&lt;=0.2,"Muy Baja",IF((AJ288&gt;0.2)*AND(AJ288&lt;=0.4),"Baja",IF((AJ288&gt;0.4)*AND(AJ288&lt;=0.6),"Media",IF((AJ288&gt;0.6)*AND(AJ288&lt;=0.8),"Alta",IF((AJ288&gt;0.8)*AND(AJ288&lt;=1),"Muy Alta",0)))))</f>
        <v>Media</v>
      </c>
      <c r="AM288" s="185">
        <f>AJ288</f>
        <v>0.44999999999999996</v>
      </c>
      <c r="AN288" s="187" t="str">
        <f>IF(AK288&lt;=0.2,"Leve",IF((AK288&gt;0.2)*AND(AK288&lt;=0.4),"Menor",IF((AK288&gt;0.4)*AND(AK288&lt;=0.6),"Moderado",IF((AK288&gt;0.6)*AND(AK288&lt;=0.8),"Mayor",IF((AK288&gt;0.8)*AND(AK288&lt;=1),"Catastrófico",0)))))</f>
        <v>Moderado</v>
      </c>
      <c r="AO288" s="219">
        <f>AK288</f>
        <v>0.6</v>
      </c>
      <c r="AP288" s="220" t="str">
        <f>AL288&amp;AN288</f>
        <v>MediaModerado</v>
      </c>
      <c r="AQ288" s="217" t="str">
        <f>IF(AP288="Muy AltaLeve","Alto",IF(AP288="AltaLeve","Moderado",IF(AP288="MediaLeve","Moderado",IF(AP288="BajaLeve","Bajo",IF(AP288="Muy BajaLeve","Bajo",IF(AP288="Muy AltaMenor","Alto",IF(AP288="AltaMenor","Moderado",IF(AP288="MediaMenor","Moderado",IF(AP288="BajaMenor","Moderado",IF(AP288="Muy BajaMenor","Bajo",IF(AP288="Muy AltaModerado","Alto",IF(AP288="AltaModerado","Alto",IF(AP288="MediaModerado","Moderado",IF(AP288="BajaModerado","Moderado",IF(AP288="Muy BajaModerado","Moderado",IF(AP288="Muy AltaMayor","Alto",IF(AP288="AltaMayor","Alto",IF(AP288="MediaMayor","Alto",IF(AP288="BajaMayor","Alto",IF(AP288="Muy BajaMayor","Alto",IF(AP288="Muy AltaCatastrófico","Extremo",IF(AP288="AltaCatastrófico","Extremo",IF(AP288="MediaCatastrófico","Extremo",IF(AP288="BajaCatastrófico","Extremo",IF(AP288="Muy BajaCatastrófico","Extremo")))))))))))))))))))))))))</f>
        <v>Moderado</v>
      </c>
      <c r="AR288" s="163" t="s">
        <v>59</v>
      </c>
      <c r="AS288" s="90" t="s">
        <v>1033</v>
      </c>
      <c r="AT288" s="110" t="s">
        <v>1034</v>
      </c>
      <c r="AU288" s="96" t="s">
        <v>808</v>
      </c>
      <c r="AV288" s="110" t="s">
        <v>1035</v>
      </c>
      <c r="AW288" s="172"/>
      <c r="AX288" s="172">
        <v>46023</v>
      </c>
      <c r="AY288" s="172">
        <v>46387</v>
      </c>
      <c r="AZ288" s="164" t="s">
        <v>289</v>
      </c>
      <c r="BA288" s="133"/>
      <c r="BB288" s="176"/>
    </row>
    <row r="289" spans="1:54" s="2" customFormat="1" ht="42.75" x14ac:dyDescent="0.25">
      <c r="A289" s="223"/>
      <c r="B289" s="191"/>
      <c r="C289" s="197"/>
      <c r="D289" s="199"/>
      <c r="E289" s="200"/>
      <c r="F289" s="200"/>
      <c r="G289" s="200"/>
      <c r="H289" s="200"/>
      <c r="I289" s="201"/>
      <c r="J289" s="201"/>
      <c r="K289" s="200"/>
      <c r="L289" s="205"/>
      <c r="M289" s="206"/>
      <c r="N289" s="195"/>
      <c r="O289" s="182"/>
      <c r="P289" s="164"/>
      <c r="Q289" s="182"/>
      <c r="R289" s="182"/>
      <c r="S289" s="183"/>
      <c r="T289" s="66" t="s">
        <v>300</v>
      </c>
      <c r="U289" s="92" t="s">
        <v>1024</v>
      </c>
      <c r="V289" s="84" t="s">
        <v>36</v>
      </c>
      <c r="W289" s="83" t="s">
        <v>67</v>
      </c>
      <c r="X289" s="83" t="s">
        <v>54</v>
      </c>
      <c r="Y289" s="81" t="str">
        <f t="shared" si="140"/>
        <v>CorrectivoManual</v>
      </c>
      <c r="Z289" s="86">
        <f t="shared" si="141"/>
        <v>0.25</v>
      </c>
      <c r="AA289" s="83" t="s">
        <v>55</v>
      </c>
      <c r="AB289" s="83" t="s">
        <v>56</v>
      </c>
      <c r="AC289" s="83" t="s">
        <v>57</v>
      </c>
      <c r="AD289" s="184"/>
      <c r="AE289" s="83" t="s">
        <v>10</v>
      </c>
      <c r="AF289" s="86">
        <f>AF288-AI288</f>
        <v>0.6</v>
      </c>
      <c r="AG289" s="83" t="s">
        <v>60</v>
      </c>
      <c r="AH289" s="86">
        <f t="shared" si="142"/>
        <v>0.25</v>
      </c>
      <c r="AI289" s="86">
        <f t="shared" si="143"/>
        <v>0.15</v>
      </c>
      <c r="AJ289" s="185"/>
      <c r="AK289" s="186"/>
      <c r="AL289" s="187"/>
      <c r="AM289" s="185"/>
      <c r="AN289" s="187"/>
      <c r="AO289" s="219"/>
      <c r="AP289" s="220"/>
      <c r="AQ289" s="218"/>
      <c r="AR289" s="163"/>
      <c r="AS289" s="91" t="s">
        <v>1053</v>
      </c>
      <c r="AT289" s="110" t="s">
        <v>1054</v>
      </c>
      <c r="AU289" s="96" t="s">
        <v>808</v>
      </c>
      <c r="AV289" s="110" t="s">
        <v>1035</v>
      </c>
      <c r="AW289" s="175"/>
      <c r="AX289" s="172"/>
      <c r="AY289" s="172"/>
      <c r="AZ289" s="164"/>
      <c r="BA289" s="132"/>
      <c r="BB289" s="176"/>
    </row>
    <row r="290" spans="1:54" s="2" customFormat="1" ht="57" x14ac:dyDescent="0.25">
      <c r="A290" s="223">
        <f t="shared" ref="A290" si="155">A288+1</f>
        <v>141</v>
      </c>
      <c r="B290" s="191" t="s">
        <v>132</v>
      </c>
      <c r="C290" s="196" t="s">
        <v>141</v>
      </c>
      <c r="D290" s="198" t="s">
        <v>175</v>
      </c>
      <c r="E290" s="200" t="s">
        <v>149</v>
      </c>
      <c r="F290" s="200" t="s">
        <v>305</v>
      </c>
      <c r="G290" s="200" t="s">
        <v>317</v>
      </c>
      <c r="H290" s="200" t="s">
        <v>319</v>
      </c>
      <c r="I290" s="201" t="s">
        <v>987</v>
      </c>
      <c r="J290" s="201" t="s">
        <v>988</v>
      </c>
      <c r="K290" s="200" t="s">
        <v>323</v>
      </c>
      <c r="L290" s="204" t="s">
        <v>321</v>
      </c>
      <c r="M290" s="206" t="s">
        <v>180</v>
      </c>
      <c r="N290" s="195" t="str">
        <f>IF(M290="Máximo_2_Veces_por_Año",$I$468,IF(M290="3_a_24_veces_por_año",$I$469,IF(M290="24_a_500_veces_por_año",$I$470,IF(M290="500_a_5000_veces_por_año",$I$471,IF(M290="mas_de_5000_Veces_por_año",$I$472)))))</f>
        <v>Muy Alta</v>
      </c>
      <c r="O290" s="182">
        <f>IF(N290="Muy Baja",$J$468,IF(N290="Baja",$J$469,IF(N290="Media",$J$470,IF(N290="Alta",$J$471,IF(N290="Muy Alta",$J$472)))))</f>
        <v>1</v>
      </c>
      <c r="P290" s="164" t="s">
        <v>62</v>
      </c>
      <c r="Q290" s="182">
        <f>IF(P290="Leve",$I$476,IF(P290="Menor",$I$477,IF(P290="Moderado",$I$478,IF(P290="Mayor",$I$479,IF(P290="Catastrófico",$I$480)))))</f>
        <v>0.8</v>
      </c>
      <c r="R290" s="182" t="str">
        <f>N290&amp;P290</f>
        <v>Muy AltaMayor</v>
      </c>
      <c r="S290" s="183" t="str">
        <f>IF(R290="Muy AltaLeve","Alto",IF(R290="AltaLeve","Moderado",IF(R290="MediaLeve","Moderado",IF(R290="BajaLeve","Bajo",IF(R290="Muy BajaLeve","Bajo",IF(R290="Muy AltaMenor","Alto",IF(R290="AltaMenor","Moderado",IF(R290="MediaMenor","Moderado",IF(R290="BajaMenor","Moderado",IF(R290="Muy BajaMenor","Bajo",IF(R290="Muy AltaModerado","Alto",IF(R290="AltaModerado","Alto",IF(R290="MediaModerado","Moderado",IF(R290="BajaModerado","Moderado",IF(R290="Muy BajaModerado","Moderado",IF(R290="Muy AltaMayor","Alto",IF(R290="AltaMayor","Alto",IF(R290="MediaMayor","Alto",IF(R290="BajaMayor","Alto",IF(R290="Muy BajaMayor","Alto",IF(R290="Muy AltaCatastrófico","Extremo",IF(R290="AltaCatastrófico","Extremo",IF(R290="MediaCatastrófico","Extremo",IF(R290="BajaCatastrófico","Extremo",IF(R290="Muy BajaCatastrófico","Extremo")))))))))))))))))))))))))</f>
        <v>Alto</v>
      </c>
      <c r="T290" s="66" t="s">
        <v>298</v>
      </c>
      <c r="U290" s="92" t="s">
        <v>1025</v>
      </c>
      <c r="V290" s="84" t="s">
        <v>35</v>
      </c>
      <c r="W290" s="83" t="s">
        <v>53</v>
      </c>
      <c r="X290" s="83" t="s">
        <v>54</v>
      </c>
      <c r="Y290" s="81" t="str">
        <f t="shared" si="140"/>
        <v>PreventivoManual</v>
      </c>
      <c r="Z290" s="86">
        <f t="shared" si="141"/>
        <v>0.4</v>
      </c>
      <c r="AA290" s="83" t="s">
        <v>55</v>
      </c>
      <c r="AB290" s="83" t="s">
        <v>56</v>
      </c>
      <c r="AC290" s="83" t="s">
        <v>57</v>
      </c>
      <c r="AD290" s="184" t="str">
        <f>J290</f>
        <v>POSIBILIDAD DE ERROR EN EL DIAGNÓSTICO O EJECUCIÓN DE  PLAN DE TRATAMIENTO POR CANSACIO Y/O ESTRÉS DEL PERSONAL ASISTENCIAL</v>
      </c>
      <c r="AE290" s="83" t="s">
        <v>10</v>
      </c>
      <c r="AF290" s="86">
        <f>O290</f>
        <v>1</v>
      </c>
      <c r="AG290" s="83" t="s">
        <v>52</v>
      </c>
      <c r="AH290" s="86">
        <f t="shared" si="142"/>
        <v>0.4</v>
      </c>
      <c r="AI290" s="86">
        <f t="shared" si="143"/>
        <v>0.4</v>
      </c>
      <c r="AJ290" s="185">
        <f>AF291-AI291</f>
        <v>0.42</v>
      </c>
      <c r="AK290" s="186">
        <f>Q290</f>
        <v>0.8</v>
      </c>
      <c r="AL290" s="187" t="str">
        <f>IF(AJ290&lt;=0.2,"Muy Baja",IF((AJ290&gt;0.2)*AND(AJ290&lt;=0.4),"Baja",IF((AJ290&gt;0.4)*AND(AJ290&lt;=0.6),"Media",IF((AJ290&gt;0.6)*AND(AJ290&lt;=0.8),"Alta",IF((AJ290&gt;0.8)*AND(AJ290&lt;=1),"Muy Alta",0)))))</f>
        <v>Media</v>
      </c>
      <c r="AM290" s="185">
        <f>AJ290</f>
        <v>0.42</v>
      </c>
      <c r="AN290" s="187" t="str">
        <f>IF(AK290&lt;=0.2,"Leve",IF((AK290&gt;0.2)*AND(AK290&lt;=0.4),"Menor",IF((AK290&gt;0.4)*AND(AK290&lt;=0.6),"Moderado",IF((AK290&gt;0.6)*AND(AK290&lt;=0.8),"Mayor",IF((AK290&gt;0.8)*AND(AK290&lt;=1),"Catastrófico",0)))))</f>
        <v>Mayor</v>
      </c>
      <c r="AO290" s="219">
        <f>AK290</f>
        <v>0.8</v>
      </c>
      <c r="AP290" s="220" t="str">
        <f>AL290&amp;AN290</f>
        <v>MediaMayor</v>
      </c>
      <c r="AQ290" s="217" t="str">
        <f>IF(AP290="Muy AltaLeve","Alto",IF(AP290="AltaLeve","Moderado",IF(AP290="MediaLeve","Moderado",IF(AP290="BajaLeve","Bajo",IF(AP290="Muy BajaLeve","Bajo",IF(AP290="Muy AltaMenor","Alto",IF(AP290="AltaMenor","Moderado",IF(AP290="MediaMenor","Moderado",IF(AP290="BajaMenor","Moderado",IF(AP290="Muy BajaMenor","Bajo",IF(AP290="Muy AltaModerado","Alto",IF(AP290="AltaModerado","Alto",IF(AP290="MediaModerado","Moderado",IF(AP290="BajaModerado","Moderado",IF(AP290="Muy BajaModerado","Moderado",IF(AP290="Muy AltaMayor","Alto",IF(AP290="AltaMayor","Alto",IF(AP290="MediaMayor","Alto",IF(AP290="BajaMayor","Alto",IF(AP290="Muy BajaMayor","Alto",IF(AP290="Muy AltaCatastrófico","Extremo",IF(AP290="AltaCatastrófico","Extremo",IF(AP290="MediaCatastrófico","Extremo",IF(AP290="BajaCatastrófico","Extremo",IF(AP290="Muy BajaCatastrófico","Extremo")))))))))))))))))))))))))</f>
        <v>Alto</v>
      </c>
      <c r="AR290" s="163" t="s">
        <v>59</v>
      </c>
      <c r="AS290" s="90" t="s">
        <v>1033</v>
      </c>
      <c r="AT290" s="110" t="s">
        <v>1034</v>
      </c>
      <c r="AU290" s="96" t="s">
        <v>808</v>
      </c>
      <c r="AV290" s="110" t="s">
        <v>1035</v>
      </c>
      <c r="AW290" s="82"/>
      <c r="AX290" s="172">
        <v>46023</v>
      </c>
      <c r="AY290" s="82">
        <v>46387</v>
      </c>
      <c r="AZ290" s="83" t="s">
        <v>289</v>
      </c>
      <c r="BA290" s="133"/>
      <c r="BB290" s="176"/>
    </row>
    <row r="291" spans="1:54" s="2" customFormat="1" ht="42.75" x14ac:dyDescent="0.25">
      <c r="A291" s="223"/>
      <c r="B291" s="191"/>
      <c r="C291" s="197"/>
      <c r="D291" s="199"/>
      <c r="E291" s="200"/>
      <c r="F291" s="200"/>
      <c r="G291" s="200"/>
      <c r="H291" s="200"/>
      <c r="I291" s="201"/>
      <c r="J291" s="201"/>
      <c r="K291" s="200"/>
      <c r="L291" s="205"/>
      <c r="M291" s="206"/>
      <c r="N291" s="195"/>
      <c r="O291" s="182"/>
      <c r="P291" s="164"/>
      <c r="Q291" s="182"/>
      <c r="R291" s="182"/>
      <c r="S291" s="183"/>
      <c r="T291" s="66" t="s">
        <v>300</v>
      </c>
      <c r="U291" s="92" t="s">
        <v>1026</v>
      </c>
      <c r="V291" s="84" t="s">
        <v>36</v>
      </c>
      <c r="W291" s="83" t="s">
        <v>70</v>
      </c>
      <c r="X291" s="83" t="s">
        <v>54</v>
      </c>
      <c r="Y291" s="81" t="str">
        <f t="shared" si="140"/>
        <v>DetectivoManual</v>
      </c>
      <c r="Z291" s="86">
        <f t="shared" si="141"/>
        <v>0.3</v>
      </c>
      <c r="AA291" s="83" t="s">
        <v>55</v>
      </c>
      <c r="AB291" s="83" t="s">
        <v>56</v>
      </c>
      <c r="AC291" s="83" t="s">
        <v>57</v>
      </c>
      <c r="AD291" s="184"/>
      <c r="AE291" s="83" t="s">
        <v>10</v>
      </c>
      <c r="AF291" s="86">
        <f>AF290-AI290</f>
        <v>0.6</v>
      </c>
      <c r="AG291" s="83" t="s">
        <v>60</v>
      </c>
      <c r="AH291" s="86">
        <f t="shared" si="142"/>
        <v>0.3</v>
      </c>
      <c r="AI291" s="86">
        <f t="shared" si="143"/>
        <v>0.18</v>
      </c>
      <c r="AJ291" s="185"/>
      <c r="AK291" s="186"/>
      <c r="AL291" s="187"/>
      <c r="AM291" s="185"/>
      <c r="AN291" s="187"/>
      <c r="AO291" s="219"/>
      <c r="AP291" s="220"/>
      <c r="AQ291" s="218"/>
      <c r="AR291" s="163"/>
      <c r="AS291" s="91" t="s">
        <v>1053</v>
      </c>
      <c r="AT291" s="110" t="s">
        <v>1054</v>
      </c>
      <c r="AU291" s="96" t="s">
        <v>808</v>
      </c>
      <c r="AV291" s="110" t="s">
        <v>1035</v>
      </c>
      <c r="AW291" s="82"/>
      <c r="AX291" s="172"/>
      <c r="AY291" s="82">
        <v>46387</v>
      </c>
      <c r="AZ291" s="83" t="s">
        <v>289</v>
      </c>
      <c r="BA291" s="132"/>
      <c r="BB291" s="176"/>
    </row>
    <row r="292" spans="1:54" s="2" customFormat="1" ht="57" x14ac:dyDescent="0.25">
      <c r="A292" s="223">
        <f t="shared" ref="A292" si="156">A290+1</f>
        <v>142</v>
      </c>
      <c r="B292" s="191" t="s">
        <v>132</v>
      </c>
      <c r="C292" s="196" t="s">
        <v>141</v>
      </c>
      <c r="D292" s="198" t="s">
        <v>175</v>
      </c>
      <c r="E292" s="200" t="s">
        <v>149</v>
      </c>
      <c r="F292" s="200" t="s">
        <v>120</v>
      </c>
      <c r="G292" s="200" t="s">
        <v>317</v>
      </c>
      <c r="H292" s="200" t="s">
        <v>262</v>
      </c>
      <c r="I292" s="201" t="s">
        <v>989</v>
      </c>
      <c r="J292" s="201" t="s">
        <v>990</v>
      </c>
      <c r="K292" s="200" t="s">
        <v>161</v>
      </c>
      <c r="L292" s="204" t="s">
        <v>321</v>
      </c>
      <c r="M292" s="206" t="s">
        <v>180</v>
      </c>
      <c r="N292" s="195" t="str">
        <f>IF(M292="Máximo_2_Veces_por_Año",$I$468,IF(M292="3_a_24_veces_por_año",$I$469,IF(M292="24_a_500_veces_por_año",$I$470,IF(M292="500_a_5000_veces_por_año",$I$471,IF(M292="mas_de_5000_Veces_por_año",$I$472)))))</f>
        <v>Muy Alta</v>
      </c>
      <c r="O292" s="182">
        <f>IF(N292="Muy Baja",$J$468,IF(N292="Baja",$J$469,IF(N292="Media",$J$470,IF(N292="Alta",$J$471,IF(N292="Muy Alta",$J$472)))))</f>
        <v>1</v>
      </c>
      <c r="P292" s="164" t="s">
        <v>62</v>
      </c>
      <c r="Q292" s="182">
        <f>IF(P292="Leve",$I$476,IF(P292="Menor",$I$477,IF(P292="Moderado",$I$478,IF(P292="Mayor",$I$479,IF(P292="Catastrófico",$I$480)))))</f>
        <v>0.8</v>
      </c>
      <c r="R292" s="182" t="str">
        <f>N292&amp;P292</f>
        <v>Muy AltaMayor</v>
      </c>
      <c r="S292" s="183" t="str">
        <f>IF(R292="Muy AltaLeve","Alto",IF(R292="AltaLeve","Moderado",IF(R292="MediaLeve","Moderado",IF(R292="BajaLeve","Bajo",IF(R292="Muy BajaLeve","Bajo",IF(R292="Muy AltaMenor","Alto",IF(R292="AltaMenor","Moderado",IF(R292="MediaMenor","Moderado",IF(R292="BajaMenor","Moderado",IF(R292="Muy BajaMenor","Bajo",IF(R292="Muy AltaModerado","Alto",IF(R292="AltaModerado","Alto",IF(R292="MediaModerado","Moderado",IF(R292="BajaModerado","Moderado",IF(R292="Muy BajaModerado","Moderado",IF(R292="Muy AltaMayor","Alto",IF(R292="AltaMayor","Alto",IF(R292="MediaMayor","Alto",IF(R292="BajaMayor","Alto",IF(R292="Muy BajaMayor","Alto",IF(R292="Muy AltaCatastrófico","Extremo",IF(R292="AltaCatastrófico","Extremo",IF(R292="MediaCatastrófico","Extremo",IF(R292="BajaCatastrófico","Extremo",IF(R292="Muy BajaCatastrófico","Extremo")))))))))))))))))))))))))</f>
        <v>Alto</v>
      </c>
      <c r="T292" s="66" t="s">
        <v>298</v>
      </c>
      <c r="U292" s="92" t="s">
        <v>1027</v>
      </c>
      <c r="V292" s="84" t="s">
        <v>36</v>
      </c>
      <c r="W292" s="83" t="s">
        <v>70</v>
      </c>
      <c r="X292" s="83" t="s">
        <v>54</v>
      </c>
      <c r="Y292" s="81" t="str">
        <f t="shared" si="140"/>
        <v>DetectivoManual</v>
      </c>
      <c r="Z292" s="86">
        <f t="shared" si="141"/>
        <v>0.3</v>
      </c>
      <c r="AA292" s="83" t="s">
        <v>55</v>
      </c>
      <c r="AB292" s="83" t="s">
        <v>56</v>
      </c>
      <c r="AC292" s="83" t="s">
        <v>57</v>
      </c>
      <c r="AD292" s="184" t="str">
        <f>J292</f>
        <v xml:space="preserve">POSIBILIDAD DE OMISION DE CONSENTIMIENTO INFORMADO O DILIGENCIAMIENTO INCOMPLETO </v>
      </c>
      <c r="AE292" s="83" t="s">
        <v>10</v>
      </c>
      <c r="AF292" s="86">
        <f>O292</f>
        <v>1</v>
      </c>
      <c r="AG292" s="83" t="s">
        <v>52</v>
      </c>
      <c r="AH292" s="86">
        <f t="shared" si="142"/>
        <v>0.3</v>
      </c>
      <c r="AI292" s="86">
        <f t="shared" si="143"/>
        <v>0.3</v>
      </c>
      <c r="AJ292" s="185">
        <f>AF293-AI293</f>
        <v>0.52499999999999991</v>
      </c>
      <c r="AK292" s="186">
        <f>Q292</f>
        <v>0.8</v>
      </c>
      <c r="AL292" s="187" t="str">
        <f>IF(AJ292&lt;=0.2,"Muy Baja",IF((AJ292&gt;0.2)*AND(AJ292&lt;=0.4),"Baja",IF((AJ292&gt;0.4)*AND(AJ292&lt;=0.6),"Media",IF((AJ292&gt;0.6)*AND(AJ292&lt;=0.8),"Alta",IF((AJ292&gt;0.8)*AND(AJ292&lt;=1),"Muy Alta",0)))))</f>
        <v>Media</v>
      </c>
      <c r="AM292" s="185">
        <f>AJ292</f>
        <v>0.52499999999999991</v>
      </c>
      <c r="AN292" s="187" t="str">
        <f>IF(AK292&lt;=0.2,"Leve",IF((AK292&gt;0.2)*AND(AK292&lt;=0.4),"Menor",IF((AK292&gt;0.4)*AND(AK292&lt;=0.6),"Moderado",IF((AK292&gt;0.6)*AND(AK292&lt;=0.8),"Mayor",IF((AK292&gt;0.8)*AND(AK292&lt;=1),"Catastrófico",0)))))</f>
        <v>Mayor</v>
      </c>
      <c r="AO292" s="219">
        <f>AK292</f>
        <v>0.8</v>
      </c>
      <c r="AP292" s="220" t="str">
        <f>AL292&amp;AN292</f>
        <v>MediaMayor</v>
      </c>
      <c r="AQ292" s="217" t="str">
        <f>IF(AP292="Muy AltaLeve","Alto",IF(AP292="AltaLeve","Moderado",IF(AP292="MediaLeve","Moderado",IF(AP292="BajaLeve","Bajo",IF(AP292="Muy BajaLeve","Bajo",IF(AP292="Muy AltaMenor","Alto",IF(AP292="AltaMenor","Moderado",IF(AP292="MediaMenor","Moderado",IF(AP292="BajaMenor","Moderado",IF(AP292="Muy BajaMenor","Bajo",IF(AP292="Muy AltaModerado","Alto",IF(AP292="AltaModerado","Alto",IF(AP292="MediaModerado","Moderado",IF(AP292="BajaModerado","Moderado",IF(AP292="Muy BajaModerado","Moderado",IF(AP292="Muy AltaMayor","Alto",IF(AP292="AltaMayor","Alto",IF(AP292="MediaMayor","Alto",IF(AP292="BajaMayor","Alto",IF(AP292="Muy BajaMayor","Alto",IF(AP292="Muy AltaCatastrófico","Extremo",IF(AP292="AltaCatastrófico","Extremo",IF(AP292="MediaCatastrófico","Extremo",IF(AP292="BajaCatastrófico","Extremo",IF(AP292="Muy BajaCatastrófico","Extremo")))))))))))))))))))))))))</f>
        <v>Alto</v>
      </c>
      <c r="AR292" s="163" t="s">
        <v>59</v>
      </c>
      <c r="AS292" s="90" t="s">
        <v>1033</v>
      </c>
      <c r="AT292" s="110" t="s">
        <v>1034</v>
      </c>
      <c r="AU292" s="96" t="s">
        <v>808</v>
      </c>
      <c r="AV292" s="110" t="s">
        <v>1035</v>
      </c>
      <c r="AW292" s="172"/>
      <c r="AX292" s="172">
        <v>46023</v>
      </c>
      <c r="AY292" s="172">
        <v>46387</v>
      </c>
      <c r="AZ292" s="164" t="s">
        <v>289</v>
      </c>
      <c r="BA292" s="133"/>
      <c r="BB292" s="176"/>
    </row>
    <row r="293" spans="1:54" s="2" customFormat="1" ht="42.75" x14ac:dyDescent="0.25">
      <c r="A293" s="223"/>
      <c r="B293" s="191"/>
      <c r="C293" s="197"/>
      <c r="D293" s="199"/>
      <c r="E293" s="200"/>
      <c r="F293" s="200"/>
      <c r="G293" s="200"/>
      <c r="H293" s="200"/>
      <c r="I293" s="201"/>
      <c r="J293" s="201"/>
      <c r="K293" s="200"/>
      <c r="L293" s="205"/>
      <c r="M293" s="206"/>
      <c r="N293" s="195"/>
      <c r="O293" s="182"/>
      <c r="P293" s="164"/>
      <c r="Q293" s="182"/>
      <c r="R293" s="182"/>
      <c r="S293" s="183"/>
      <c r="T293" s="66" t="s">
        <v>300</v>
      </c>
      <c r="U293" s="92" t="s">
        <v>1026</v>
      </c>
      <c r="V293" s="84" t="s">
        <v>36</v>
      </c>
      <c r="W293" s="83" t="s">
        <v>67</v>
      </c>
      <c r="X293" s="83" t="s">
        <v>54</v>
      </c>
      <c r="Y293" s="81" t="str">
        <f t="shared" si="140"/>
        <v>CorrectivoManual</v>
      </c>
      <c r="Z293" s="86">
        <f t="shared" si="141"/>
        <v>0.25</v>
      </c>
      <c r="AA293" s="83" t="s">
        <v>55</v>
      </c>
      <c r="AB293" s="83" t="s">
        <v>56</v>
      </c>
      <c r="AC293" s="83" t="s">
        <v>57</v>
      </c>
      <c r="AD293" s="184"/>
      <c r="AE293" s="83" t="s">
        <v>10</v>
      </c>
      <c r="AF293" s="86">
        <f>AF292-AI292</f>
        <v>0.7</v>
      </c>
      <c r="AG293" s="83" t="s">
        <v>60</v>
      </c>
      <c r="AH293" s="86">
        <f t="shared" si="142"/>
        <v>0.25</v>
      </c>
      <c r="AI293" s="86">
        <f t="shared" si="143"/>
        <v>0.17499999999999999</v>
      </c>
      <c r="AJ293" s="185"/>
      <c r="AK293" s="186"/>
      <c r="AL293" s="187"/>
      <c r="AM293" s="185"/>
      <c r="AN293" s="187"/>
      <c r="AO293" s="219"/>
      <c r="AP293" s="220"/>
      <c r="AQ293" s="218"/>
      <c r="AR293" s="163"/>
      <c r="AS293" s="91" t="s">
        <v>1057</v>
      </c>
      <c r="AT293" s="110" t="s">
        <v>938</v>
      </c>
      <c r="AU293" s="96" t="s">
        <v>808</v>
      </c>
      <c r="AV293" s="112" t="s">
        <v>716</v>
      </c>
      <c r="AW293" s="172"/>
      <c r="AX293" s="172"/>
      <c r="AY293" s="172"/>
      <c r="AZ293" s="164"/>
      <c r="BA293" s="132"/>
      <c r="BB293" s="176"/>
    </row>
    <row r="294" spans="1:54" s="2" customFormat="1" ht="57" x14ac:dyDescent="0.25">
      <c r="A294" s="223">
        <f t="shared" ref="A294" si="157">A292+1</f>
        <v>143</v>
      </c>
      <c r="B294" s="191" t="s">
        <v>132</v>
      </c>
      <c r="C294" s="196" t="s">
        <v>141</v>
      </c>
      <c r="D294" s="198" t="s">
        <v>175</v>
      </c>
      <c r="E294" s="200" t="s">
        <v>83</v>
      </c>
      <c r="F294" s="200" t="s">
        <v>120</v>
      </c>
      <c r="G294" s="200" t="s">
        <v>317</v>
      </c>
      <c r="H294" s="200" t="s">
        <v>262</v>
      </c>
      <c r="I294" s="201" t="s">
        <v>991</v>
      </c>
      <c r="J294" s="201" t="s">
        <v>992</v>
      </c>
      <c r="K294" s="200" t="s">
        <v>161</v>
      </c>
      <c r="L294" s="204" t="s">
        <v>321</v>
      </c>
      <c r="M294" s="206" t="s">
        <v>180</v>
      </c>
      <c r="N294" s="195" t="str">
        <f>IF(M294="Máximo_2_Veces_por_Año",$I$468,IF(M294="3_a_24_veces_por_año",$I$469,IF(M294="24_a_500_veces_por_año",$I$470,IF(M294="500_a_5000_veces_por_año",$I$471,IF(M294="mas_de_5000_Veces_por_año",$I$472)))))</f>
        <v>Muy Alta</v>
      </c>
      <c r="O294" s="182">
        <f>IF(N294="Muy Baja",$J$468,IF(N294="Baja",$J$469,IF(N294="Media",$J$470,IF(N294="Alta",$J$471,IF(N294="Muy Alta",$J$472)))))</f>
        <v>1</v>
      </c>
      <c r="P294" s="164" t="s">
        <v>62</v>
      </c>
      <c r="Q294" s="182">
        <f>IF(P294="Leve",$I$476,IF(P294="Menor",$I$477,IF(P294="Moderado",$I$478,IF(P294="Mayor",$I$479,IF(P294="Catastrófico",$I$480)))))</f>
        <v>0.8</v>
      </c>
      <c r="R294" s="182" t="str">
        <f>N294&amp;P294</f>
        <v>Muy AltaMayor</v>
      </c>
      <c r="S294" s="183" t="str">
        <f>IF(R294="Muy AltaLeve","Alto",IF(R294="AltaLeve","Moderado",IF(R294="MediaLeve","Moderado",IF(R294="BajaLeve","Bajo",IF(R294="Muy BajaLeve","Bajo",IF(R294="Muy AltaMenor","Alto",IF(R294="AltaMenor","Moderado",IF(R294="MediaMenor","Moderado",IF(R294="BajaMenor","Moderado",IF(R294="Muy BajaMenor","Bajo",IF(R294="Muy AltaModerado","Alto",IF(R294="AltaModerado","Alto",IF(R294="MediaModerado","Moderado",IF(R294="BajaModerado","Moderado",IF(R294="Muy BajaModerado","Moderado",IF(R294="Muy AltaMayor","Alto",IF(R294="AltaMayor","Alto",IF(R294="MediaMayor","Alto",IF(R294="BajaMayor","Alto",IF(R294="Muy BajaMayor","Alto",IF(R294="Muy AltaCatastrófico","Extremo",IF(R294="AltaCatastrófico","Extremo",IF(R294="MediaCatastrófico","Extremo",IF(R294="BajaCatastrófico","Extremo",IF(R294="Muy BajaCatastrófico","Extremo")))))))))))))))))))))))))</f>
        <v>Alto</v>
      </c>
      <c r="T294" s="66" t="s">
        <v>298</v>
      </c>
      <c r="U294" s="92" t="s">
        <v>1027</v>
      </c>
      <c r="V294" s="84" t="s">
        <v>35</v>
      </c>
      <c r="W294" s="83" t="s">
        <v>53</v>
      </c>
      <c r="X294" s="83" t="s">
        <v>54</v>
      </c>
      <c r="Y294" s="81" t="str">
        <f t="shared" si="140"/>
        <v>PreventivoManual</v>
      </c>
      <c r="Z294" s="86">
        <f t="shared" si="141"/>
        <v>0.4</v>
      </c>
      <c r="AA294" s="83" t="s">
        <v>55</v>
      </c>
      <c r="AB294" s="83" t="s">
        <v>56</v>
      </c>
      <c r="AC294" s="83" t="s">
        <v>57</v>
      </c>
      <c r="AD294" s="184" t="str">
        <f>J294</f>
        <v>POSIBILIDAD DE NO ENTENDIMIENTO DEL CONSENTIMIENTO INFORMADO</v>
      </c>
      <c r="AE294" s="83" t="s">
        <v>10</v>
      </c>
      <c r="AF294" s="86">
        <f>O294</f>
        <v>1</v>
      </c>
      <c r="AG294" s="83" t="s">
        <v>52</v>
      </c>
      <c r="AH294" s="86">
        <f t="shared" si="142"/>
        <v>0.4</v>
      </c>
      <c r="AI294" s="86">
        <f t="shared" si="143"/>
        <v>0.4</v>
      </c>
      <c r="AJ294" s="185">
        <f>AF295-AI295</f>
        <v>0.36</v>
      </c>
      <c r="AK294" s="186">
        <f>Q294</f>
        <v>0.8</v>
      </c>
      <c r="AL294" s="187" t="str">
        <f>IF(AJ294&lt;=0.2,"Muy Baja",IF((AJ294&gt;0.2)*AND(AJ294&lt;=0.4),"Baja",IF((AJ294&gt;0.4)*AND(AJ294&lt;=0.6),"Media",IF((AJ294&gt;0.6)*AND(AJ294&lt;=0.8),"Alta",IF((AJ294&gt;0.8)*AND(AJ294&lt;=1),"Muy Alta",0)))))</f>
        <v>Baja</v>
      </c>
      <c r="AM294" s="185">
        <f>AJ294</f>
        <v>0.36</v>
      </c>
      <c r="AN294" s="187" t="str">
        <f>IF(AK294&lt;=0.2,"Leve",IF((AK294&gt;0.2)*AND(AK294&lt;=0.4),"Menor",IF((AK294&gt;0.4)*AND(AK294&lt;=0.6),"Moderado",IF((AK294&gt;0.6)*AND(AK294&lt;=0.8),"Mayor",IF((AK294&gt;0.8)*AND(AK294&lt;=1),"Catastrófico",0)))))</f>
        <v>Mayor</v>
      </c>
      <c r="AO294" s="219">
        <f>AK294</f>
        <v>0.8</v>
      </c>
      <c r="AP294" s="220" t="str">
        <f>AL294&amp;AN294</f>
        <v>BajaMayor</v>
      </c>
      <c r="AQ294" s="217" t="str">
        <f>IF(AP294="Muy AltaLeve","Alto",IF(AP294="AltaLeve","Moderado",IF(AP294="MediaLeve","Moderado",IF(AP294="BajaLeve","Bajo",IF(AP294="Muy BajaLeve","Bajo",IF(AP294="Muy AltaMenor","Alto",IF(AP294="AltaMenor","Moderado",IF(AP294="MediaMenor","Moderado",IF(AP294="BajaMenor","Moderado",IF(AP294="Muy BajaMenor","Bajo",IF(AP294="Muy AltaModerado","Alto",IF(AP294="AltaModerado","Alto",IF(AP294="MediaModerado","Moderado",IF(AP294="BajaModerado","Moderado",IF(AP294="Muy BajaModerado","Moderado",IF(AP294="Muy AltaMayor","Alto",IF(AP294="AltaMayor","Alto",IF(AP294="MediaMayor","Alto",IF(AP294="BajaMayor","Alto",IF(AP294="Muy BajaMayor","Alto",IF(AP294="Muy AltaCatastrófico","Extremo",IF(AP294="AltaCatastrófico","Extremo",IF(AP294="MediaCatastrófico","Extremo",IF(AP294="BajaCatastrófico","Extremo",IF(AP294="Muy BajaCatastrófico","Extremo")))))))))))))))))))))))))</f>
        <v>Alto</v>
      </c>
      <c r="AR294" s="163" t="s">
        <v>59</v>
      </c>
      <c r="AS294" s="90" t="s">
        <v>1033</v>
      </c>
      <c r="AT294" s="110" t="s">
        <v>1034</v>
      </c>
      <c r="AU294" s="96" t="s">
        <v>808</v>
      </c>
      <c r="AV294" s="110" t="s">
        <v>1035</v>
      </c>
      <c r="AW294" s="172"/>
      <c r="AX294" s="172">
        <v>46023</v>
      </c>
      <c r="AY294" s="172">
        <v>46387</v>
      </c>
      <c r="AZ294" s="164" t="s">
        <v>289</v>
      </c>
      <c r="BA294" s="133"/>
      <c r="BB294" s="176"/>
    </row>
    <row r="295" spans="1:54" s="2" customFormat="1" ht="57" x14ac:dyDescent="0.25">
      <c r="A295" s="223"/>
      <c r="B295" s="191"/>
      <c r="C295" s="197"/>
      <c r="D295" s="199"/>
      <c r="E295" s="200"/>
      <c r="F295" s="200"/>
      <c r="G295" s="200"/>
      <c r="H295" s="200"/>
      <c r="I295" s="201"/>
      <c r="J295" s="201"/>
      <c r="K295" s="200"/>
      <c r="L295" s="205"/>
      <c r="M295" s="206"/>
      <c r="N295" s="195"/>
      <c r="O295" s="182"/>
      <c r="P295" s="164"/>
      <c r="Q295" s="182"/>
      <c r="R295" s="182"/>
      <c r="S295" s="183"/>
      <c r="T295" s="66" t="s">
        <v>300</v>
      </c>
      <c r="U295" s="92" t="s">
        <v>1026</v>
      </c>
      <c r="V295" s="84" t="s">
        <v>35</v>
      </c>
      <c r="W295" s="83" t="s">
        <v>53</v>
      </c>
      <c r="X295" s="83" t="s">
        <v>54</v>
      </c>
      <c r="Y295" s="81" t="str">
        <f t="shared" si="140"/>
        <v>PreventivoManual</v>
      </c>
      <c r="Z295" s="86">
        <f t="shared" si="141"/>
        <v>0.4</v>
      </c>
      <c r="AA295" s="83" t="s">
        <v>55</v>
      </c>
      <c r="AB295" s="83" t="s">
        <v>56</v>
      </c>
      <c r="AC295" s="83" t="s">
        <v>57</v>
      </c>
      <c r="AD295" s="184"/>
      <c r="AE295" s="83" t="s">
        <v>10</v>
      </c>
      <c r="AF295" s="86">
        <f>AF294-AI294</f>
        <v>0.6</v>
      </c>
      <c r="AG295" s="83" t="s">
        <v>60</v>
      </c>
      <c r="AH295" s="86">
        <f t="shared" si="142"/>
        <v>0.4</v>
      </c>
      <c r="AI295" s="86">
        <f t="shared" si="143"/>
        <v>0.24</v>
      </c>
      <c r="AJ295" s="185"/>
      <c r="AK295" s="186"/>
      <c r="AL295" s="187"/>
      <c r="AM295" s="185"/>
      <c r="AN295" s="187"/>
      <c r="AO295" s="219"/>
      <c r="AP295" s="220"/>
      <c r="AQ295" s="218"/>
      <c r="AR295" s="163"/>
      <c r="AS295" s="91" t="s">
        <v>1058</v>
      </c>
      <c r="AT295" s="110" t="s">
        <v>1059</v>
      </c>
      <c r="AU295" s="96" t="s">
        <v>808</v>
      </c>
      <c r="AV295" s="112" t="s">
        <v>716</v>
      </c>
      <c r="AW295" s="172"/>
      <c r="AX295" s="172"/>
      <c r="AY295" s="172"/>
      <c r="AZ295" s="164"/>
      <c r="BA295" s="132"/>
      <c r="BB295" s="176"/>
    </row>
    <row r="296" spans="1:54" s="2" customFormat="1" ht="57" x14ac:dyDescent="0.25">
      <c r="A296" s="223">
        <f t="shared" ref="A296" si="158">A294+1</f>
        <v>144</v>
      </c>
      <c r="B296" s="191" t="s">
        <v>132</v>
      </c>
      <c r="C296" s="196" t="s">
        <v>141</v>
      </c>
      <c r="D296" s="198" t="s">
        <v>175</v>
      </c>
      <c r="E296" s="200" t="s">
        <v>83</v>
      </c>
      <c r="F296" s="200" t="s">
        <v>120</v>
      </c>
      <c r="G296" s="200" t="s">
        <v>317</v>
      </c>
      <c r="H296" s="200" t="s">
        <v>319</v>
      </c>
      <c r="I296" s="201" t="s">
        <v>993</v>
      </c>
      <c r="J296" s="201" t="s">
        <v>994</v>
      </c>
      <c r="K296" s="200" t="s">
        <v>323</v>
      </c>
      <c r="L296" s="204" t="s">
        <v>321</v>
      </c>
      <c r="M296" s="206" t="s">
        <v>180</v>
      </c>
      <c r="N296" s="195" t="str">
        <f>IF(M296="Máximo_2_Veces_por_Año",$I$468,IF(M296="3_a_24_veces_por_año",$I$469,IF(M296="24_a_500_veces_por_año",$I$470,IF(M296="500_a_5000_veces_por_año",$I$471,IF(M296="mas_de_5000_Veces_por_año",$I$472)))))</f>
        <v>Muy Alta</v>
      </c>
      <c r="O296" s="182">
        <f>IF(N296="Muy Baja",$J$468,IF(N296="Baja",$J$469,IF(N296="Media",$J$470,IF(N296="Alta",$J$471,IF(N296="Muy Alta",$J$472)))))</f>
        <v>1</v>
      </c>
      <c r="P296" s="164" t="s">
        <v>62</v>
      </c>
      <c r="Q296" s="182">
        <f>IF(P296="Leve",$I$476,IF(P296="Menor",$I$477,IF(P296="Moderado",$I$478,IF(P296="Mayor",$I$479,IF(P296="Catastrófico",$I$480)))))</f>
        <v>0.8</v>
      </c>
      <c r="R296" s="182" t="str">
        <f>N296&amp;P296</f>
        <v>Muy AltaMayor</v>
      </c>
      <c r="S296" s="183" t="str">
        <f>IF(R296="Muy AltaLeve","Alto",IF(R296="AltaLeve","Moderado",IF(R296="MediaLeve","Moderado",IF(R296="BajaLeve","Bajo",IF(R296="Muy BajaLeve","Bajo",IF(R296="Muy AltaMenor","Alto",IF(R296="AltaMenor","Moderado",IF(R296="MediaMenor","Moderado",IF(R296="BajaMenor","Moderado",IF(R296="Muy BajaMenor","Bajo",IF(R296="Muy AltaModerado","Alto",IF(R296="AltaModerado","Alto",IF(R296="MediaModerado","Moderado",IF(R296="BajaModerado","Moderado",IF(R296="Muy BajaModerado","Moderado",IF(R296="Muy AltaMayor","Alto",IF(R296="AltaMayor","Alto",IF(R296="MediaMayor","Alto",IF(R296="BajaMayor","Alto",IF(R296="Muy BajaMayor","Alto",IF(R296="Muy AltaCatastrófico","Extremo",IF(R296="AltaCatastrófico","Extremo",IF(R296="MediaCatastrófico","Extremo",IF(R296="BajaCatastrófico","Extremo",IF(R296="Muy BajaCatastrófico","Extremo")))))))))))))))))))))))))</f>
        <v>Alto</v>
      </c>
      <c r="T296" s="66" t="s">
        <v>298</v>
      </c>
      <c r="U296" s="92" t="s">
        <v>1028</v>
      </c>
      <c r="V296" s="84" t="s">
        <v>35</v>
      </c>
      <c r="W296" s="83" t="s">
        <v>53</v>
      </c>
      <c r="X296" s="83" t="s">
        <v>54</v>
      </c>
      <c r="Y296" s="81" t="str">
        <f t="shared" si="140"/>
        <v>PreventivoManual</v>
      </c>
      <c r="Z296" s="86">
        <f t="shared" si="141"/>
        <v>0.4</v>
      </c>
      <c r="AA296" s="83" t="s">
        <v>55</v>
      </c>
      <c r="AB296" s="83" t="s">
        <v>56</v>
      </c>
      <c r="AC296" s="83" t="s">
        <v>57</v>
      </c>
      <c r="AD296" s="184" t="str">
        <f>J296</f>
        <v>POSIBILIDAD DE OCURRENCIA DE SUCESOS DE SEGURIDAD ASOCIADOS A FALTA DE AUTOCUIDADO POR PARTE DEL PACIENTE Y SU FAMILIA</v>
      </c>
      <c r="AE296" s="83" t="s">
        <v>10</v>
      </c>
      <c r="AF296" s="86">
        <f>O296</f>
        <v>1</v>
      </c>
      <c r="AG296" s="83" t="s">
        <v>52</v>
      </c>
      <c r="AH296" s="86">
        <f t="shared" si="142"/>
        <v>0.4</v>
      </c>
      <c r="AI296" s="86">
        <f t="shared" si="143"/>
        <v>0.4</v>
      </c>
      <c r="AJ296" s="185">
        <f>AF297-AI297</f>
        <v>0.42</v>
      </c>
      <c r="AK296" s="186">
        <f>Q296</f>
        <v>0.8</v>
      </c>
      <c r="AL296" s="187" t="str">
        <f>IF(AJ296&lt;=0.2,"Muy Baja",IF((AJ296&gt;0.2)*AND(AJ296&lt;=0.4),"Baja",IF((AJ296&gt;0.4)*AND(AJ296&lt;=0.6),"Media",IF((AJ296&gt;0.6)*AND(AJ296&lt;=0.8),"Alta",IF((AJ296&gt;0.8)*AND(AJ296&lt;=1),"Muy Alta",0)))))</f>
        <v>Media</v>
      </c>
      <c r="AM296" s="185">
        <f>AJ296</f>
        <v>0.42</v>
      </c>
      <c r="AN296" s="187" t="str">
        <f>IF(AK296&lt;=0.2,"Leve",IF((AK296&gt;0.2)*AND(AK296&lt;=0.4),"Menor",IF((AK296&gt;0.4)*AND(AK296&lt;=0.6),"Moderado",IF((AK296&gt;0.6)*AND(AK296&lt;=0.8),"Mayor",IF((AK296&gt;0.8)*AND(AK296&lt;=1),"Catastrófico",0)))))</f>
        <v>Mayor</v>
      </c>
      <c r="AO296" s="219">
        <f>AK296</f>
        <v>0.8</v>
      </c>
      <c r="AP296" s="220" t="str">
        <f>AL296&amp;AN296</f>
        <v>MediaMayor</v>
      </c>
      <c r="AQ296" s="217" t="str">
        <f>IF(AP296="Muy AltaLeve","Alto",IF(AP296="AltaLeve","Moderado",IF(AP296="MediaLeve","Moderado",IF(AP296="BajaLeve","Bajo",IF(AP296="Muy BajaLeve","Bajo",IF(AP296="Muy AltaMenor","Alto",IF(AP296="AltaMenor","Moderado",IF(AP296="MediaMenor","Moderado",IF(AP296="BajaMenor","Moderado",IF(AP296="Muy BajaMenor","Bajo",IF(AP296="Muy AltaModerado","Alto",IF(AP296="AltaModerado","Alto",IF(AP296="MediaModerado","Moderado",IF(AP296="BajaModerado","Moderado",IF(AP296="Muy BajaModerado","Moderado",IF(AP296="Muy AltaMayor","Alto",IF(AP296="AltaMayor","Alto",IF(AP296="MediaMayor","Alto",IF(AP296="BajaMayor","Alto",IF(AP296="Muy BajaMayor","Alto",IF(AP296="Muy AltaCatastrófico","Extremo",IF(AP296="AltaCatastrófico","Extremo",IF(AP296="MediaCatastrófico","Extremo",IF(AP296="BajaCatastrófico","Extremo",IF(AP296="Muy BajaCatastrófico","Extremo")))))))))))))))))))))))))</f>
        <v>Alto</v>
      </c>
      <c r="AR296" s="163" t="s">
        <v>59</v>
      </c>
      <c r="AS296" s="90" t="s">
        <v>1033</v>
      </c>
      <c r="AT296" s="110" t="s">
        <v>1034</v>
      </c>
      <c r="AU296" s="96" t="s">
        <v>808</v>
      </c>
      <c r="AV296" s="110" t="s">
        <v>1035</v>
      </c>
      <c r="AW296" s="172"/>
      <c r="AX296" s="172">
        <v>46023</v>
      </c>
      <c r="AY296" s="172">
        <v>46387</v>
      </c>
      <c r="AZ296" s="164" t="s">
        <v>289</v>
      </c>
      <c r="BA296" s="133"/>
      <c r="BB296" s="176"/>
    </row>
    <row r="297" spans="1:54" s="2" customFormat="1" ht="71.25" x14ac:dyDescent="0.25">
      <c r="A297" s="223"/>
      <c r="B297" s="191"/>
      <c r="C297" s="197"/>
      <c r="D297" s="199"/>
      <c r="E297" s="200"/>
      <c r="F297" s="200"/>
      <c r="G297" s="200"/>
      <c r="H297" s="200"/>
      <c r="I297" s="201"/>
      <c r="J297" s="201"/>
      <c r="K297" s="200"/>
      <c r="L297" s="205"/>
      <c r="M297" s="206"/>
      <c r="N297" s="195"/>
      <c r="O297" s="182"/>
      <c r="P297" s="164"/>
      <c r="Q297" s="182"/>
      <c r="R297" s="182"/>
      <c r="S297" s="183"/>
      <c r="T297" s="66" t="s">
        <v>300</v>
      </c>
      <c r="U297" s="92" t="s">
        <v>1029</v>
      </c>
      <c r="V297" s="84" t="s">
        <v>36</v>
      </c>
      <c r="W297" s="83" t="s">
        <v>70</v>
      </c>
      <c r="X297" s="83" t="s">
        <v>54</v>
      </c>
      <c r="Y297" s="81" t="str">
        <f t="shared" si="140"/>
        <v>DetectivoManual</v>
      </c>
      <c r="Z297" s="86">
        <f t="shared" si="141"/>
        <v>0.3</v>
      </c>
      <c r="AA297" s="83" t="s">
        <v>55</v>
      </c>
      <c r="AB297" s="83" t="s">
        <v>56</v>
      </c>
      <c r="AC297" s="83" t="s">
        <v>57</v>
      </c>
      <c r="AD297" s="184"/>
      <c r="AE297" s="83" t="s">
        <v>10</v>
      </c>
      <c r="AF297" s="86">
        <f>AF296-AI296</f>
        <v>0.6</v>
      </c>
      <c r="AG297" s="83" t="s">
        <v>60</v>
      </c>
      <c r="AH297" s="86">
        <f t="shared" si="142"/>
        <v>0.3</v>
      </c>
      <c r="AI297" s="86">
        <f t="shared" si="143"/>
        <v>0.18</v>
      </c>
      <c r="AJ297" s="185"/>
      <c r="AK297" s="186"/>
      <c r="AL297" s="187"/>
      <c r="AM297" s="185"/>
      <c r="AN297" s="187"/>
      <c r="AO297" s="219"/>
      <c r="AP297" s="220"/>
      <c r="AQ297" s="218"/>
      <c r="AR297" s="163"/>
      <c r="AS297" s="91" t="s">
        <v>1060</v>
      </c>
      <c r="AT297" s="110" t="s">
        <v>1061</v>
      </c>
      <c r="AU297" s="96" t="s">
        <v>808</v>
      </c>
      <c r="AV297" s="112" t="s">
        <v>716</v>
      </c>
      <c r="AW297" s="172"/>
      <c r="AX297" s="172"/>
      <c r="AY297" s="172"/>
      <c r="AZ297" s="164"/>
      <c r="BA297" s="132"/>
      <c r="BB297" s="176"/>
    </row>
    <row r="298" spans="1:54" s="2" customFormat="1" ht="57" x14ac:dyDescent="0.25">
      <c r="A298" s="223">
        <f t="shared" ref="A298" si="159">A296+1</f>
        <v>145</v>
      </c>
      <c r="B298" s="191" t="s">
        <v>132</v>
      </c>
      <c r="C298" s="196" t="s">
        <v>141</v>
      </c>
      <c r="D298" s="198" t="s">
        <v>175</v>
      </c>
      <c r="E298" s="200" t="s">
        <v>83</v>
      </c>
      <c r="F298" s="200" t="s">
        <v>305</v>
      </c>
      <c r="G298" s="200" t="s">
        <v>317</v>
      </c>
      <c r="H298" s="200" t="s">
        <v>319</v>
      </c>
      <c r="I298" s="201" t="s">
        <v>995</v>
      </c>
      <c r="J298" s="201" t="s">
        <v>996</v>
      </c>
      <c r="K298" s="200" t="s">
        <v>323</v>
      </c>
      <c r="L298" s="204" t="s">
        <v>321</v>
      </c>
      <c r="M298" s="206" t="s">
        <v>171</v>
      </c>
      <c r="N298" s="195" t="str">
        <f>IF(M298="Máximo_2_Veces_por_Año",$I$468,IF(M298="3_a_24_veces_por_año",$I$469,IF(M298="24_a_500_veces_por_año",$I$470,IF(M298="500_a_5000_veces_por_año",$I$471,IF(M298="mas_de_5000_Veces_por_año",$I$472)))))</f>
        <v>Media</v>
      </c>
      <c r="O298" s="182">
        <f>IF(N298="Muy Baja",$J$468,IF(N298="Baja",$J$469,IF(N298="Media",$J$470,IF(N298="Alta",$J$471,IF(N298="Muy Alta",$J$472)))))</f>
        <v>0.6</v>
      </c>
      <c r="P298" s="164" t="s">
        <v>51</v>
      </c>
      <c r="Q298" s="182">
        <f>IF(P298="Leve",$I$476,IF(P298="Menor",$I$477,IF(P298="Moderado",$I$478,IF(P298="Mayor",$I$479,IF(P298="Catastrófico",$I$480)))))</f>
        <v>0.6</v>
      </c>
      <c r="R298" s="182" t="str">
        <f>N298&amp;P298</f>
        <v>MediaModerado</v>
      </c>
      <c r="S298" s="183" t="str">
        <f>IF(R298="Muy AltaLeve","Alto",IF(R298="AltaLeve","Moderado",IF(R298="MediaLeve","Moderado",IF(R298="BajaLeve","Bajo",IF(R298="Muy BajaLeve","Bajo",IF(R298="Muy AltaMenor","Alto",IF(R298="AltaMenor","Moderado",IF(R298="MediaMenor","Moderado",IF(R298="BajaMenor","Moderado",IF(R298="Muy BajaMenor","Bajo",IF(R298="Muy AltaModerado","Alto",IF(R298="AltaModerado","Alto",IF(R298="MediaModerado","Moderado",IF(R298="BajaModerado","Moderado",IF(R298="Muy BajaModerado","Moderado",IF(R298="Muy AltaMayor","Alto",IF(R298="AltaMayor","Alto",IF(R298="MediaMayor","Alto",IF(R298="BajaMayor","Alto",IF(R298="Muy BajaMayor","Alto",IF(R298="Muy AltaCatastrófico","Extremo",IF(R298="AltaCatastrófico","Extremo",IF(R298="MediaCatastrófico","Extremo",IF(R298="BajaCatastrófico","Extremo",IF(R298="Muy BajaCatastrófico","Extremo")))))))))))))))))))))))))</f>
        <v>Moderado</v>
      </c>
      <c r="T298" s="66" t="s">
        <v>298</v>
      </c>
      <c r="U298" s="92" t="s">
        <v>1030</v>
      </c>
      <c r="V298" s="84" t="s">
        <v>35</v>
      </c>
      <c r="W298" s="83" t="s">
        <v>53</v>
      </c>
      <c r="X298" s="83" t="s">
        <v>54</v>
      </c>
      <c r="Y298" s="81" t="str">
        <f t="shared" si="140"/>
        <v>PreventivoManual</v>
      </c>
      <c r="Z298" s="86">
        <f t="shared" si="141"/>
        <v>0.4</v>
      </c>
      <c r="AA298" s="83" t="s">
        <v>55</v>
      </c>
      <c r="AB298" s="83" t="s">
        <v>56</v>
      </c>
      <c r="AC298" s="83" t="s">
        <v>57</v>
      </c>
      <c r="AD298" s="184" t="str">
        <f>J298</f>
        <v>POSIBILIDAD DE OCURRENCIA DE SUCESOS DE SEGURIDAD ASOCIADOS POR PARTE DE ESTUDIANTES DURANTE LA EJECUCIÓN DE PRACTICAS PROFESIONALES EN EL MARCO DEL CONVENIO DOCENTE ASISTENCIAL</v>
      </c>
      <c r="AE298" s="83" t="s">
        <v>10</v>
      </c>
      <c r="AF298" s="86">
        <f>O298</f>
        <v>0.6</v>
      </c>
      <c r="AG298" s="83" t="s">
        <v>52</v>
      </c>
      <c r="AH298" s="86">
        <f t="shared" si="142"/>
        <v>0.4</v>
      </c>
      <c r="AI298" s="86">
        <f t="shared" si="143"/>
        <v>0.24</v>
      </c>
      <c r="AJ298" s="185">
        <f>AF299-AI299</f>
        <v>0.252</v>
      </c>
      <c r="AK298" s="186">
        <f>Q298</f>
        <v>0.6</v>
      </c>
      <c r="AL298" s="187" t="str">
        <f>IF(AJ298&lt;=0.2,"Muy Baja",IF((AJ298&gt;0.2)*AND(AJ298&lt;=0.4),"Baja",IF((AJ298&gt;0.4)*AND(AJ298&lt;=0.6),"Media",IF((AJ298&gt;0.6)*AND(AJ298&lt;=0.8),"Alta",IF((AJ298&gt;0.8)*AND(AJ298&lt;=1),"Muy Alta",0)))))</f>
        <v>Baja</v>
      </c>
      <c r="AM298" s="185">
        <f>AJ298</f>
        <v>0.252</v>
      </c>
      <c r="AN298" s="187" t="str">
        <f>IF(AK298&lt;=0.2,"Leve",IF((AK298&gt;0.2)*AND(AK298&lt;=0.4),"Menor",IF((AK298&gt;0.4)*AND(AK298&lt;=0.6),"Moderado",IF((AK298&gt;0.6)*AND(AK298&lt;=0.8),"Mayor",IF((AK298&gt;0.8)*AND(AK298&lt;=1),"Catastrófico",0)))))</f>
        <v>Moderado</v>
      </c>
      <c r="AO298" s="219">
        <f>AK298</f>
        <v>0.6</v>
      </c>
      <c r="AP298" s="220" t="str">
        <f>AL298&amp;AN298</f>
        <v>BajaModerado</v>
      </c>
      <c r="AQ298" s="217" t="str">
        <f>IF(AP298="Muy AltaLeve","Alto",IF(AP298="AltaLeve","Moderado",IF(AP298="MediaLeve","Moderado",IF(AP298="BajaLeve","Bajo",IF(AP298="Muy BajaLeve","Bajo",IF(AP298="Muy AltaMenor","Alto",IF(AP298="AltaMenor","Moderado",IF(AP298="MediaMenor","Moderado",IF(AP298="BajaMenor","Moderado",IF(AP298="Muy BajaMenor","Bajo",IF(AP298="Muy AltaModerado","Alto",IF(AP298="AltaModerado","Alto",IF(AP298="MediaModerado","Moderado",IF(AP298="BajaModerado","Moderado",IF(AP298="Muy BajaModerado","Moderado",IF(AP298="Muy AltaMayor","Alto",IF(AP298="AltaMayor","Alto",IF(AP298="MediaMayor","Alto",IF(AP298="BajaMayor","Alto",IF(AP298="Muy BajaMayor","Alto",IF(AP298="Muy AltaCatastrófico","Extremo",IF(AP298="AltaCatastrófico","Extremo",IF(AP298="MediaCatastrófico","Extremo",IF(AP298="BajaCatastrófico","Extremo",IF(AP298="Muy BajaCatastrófico","Extremo")))))))))))))))))))))))))</f>
        <v>Moderado</v>
      </c>
      <c r="AR298" s="163" t="s">
        <v>59</v>
      </c>
      <c r="AS298" s="90" t="s">
        <v>1033</v>
      </c>
      <c r="AT298" s="110" t="s">
        <v>1034</v>
      </c>
      <c r="AU298" s="96" t="s">
        <v>808</v>
      </c>
      <c r="AV298" s="110" t="s">
        <v>1035</v>
      </c>
      <c r="AW298" s="172"/>
      <c r="AX298" s="172">
        <v>46023</v>
      </c>
      <c r="AY298" s="172">
        <v>46387</v>
      </c>
      <c r="AZ298" s="164" t="s">
        <v>289</v>
      </c>
      <c r="BA298" s="133"/>
      <c r="BB298" s="176"/>
    </row>
    <row r="299" spans="1:54" s="2" customFormat="1" ht="42.75" x14ac:dyDescent="0.25">
      <c r="A299" s="223"/>
      <c r="B299" s="191"/>
      <c r="C299" s="197"/>
      <c r="D299" s="199"/>
      <c r="E299" s="200"/>
      <c r="F299" s="200"/>
      <c r="G299" s="200"/>
      <c r="H299" s="200"/>
      <c r="I299" s="201"/>
      <c r="J299" s="201"/>
      <c r="K299" s="200"/>
      <c r="L299" s="205"/>
      <c r="M299" s="206"/>
      <c r="N299" s="195"/>
      <c r="O299" s="182"/>
      <c r="P299" s="164"/>
      <c r="Q299" s="182"/>
      <c r="R299" s="182"/>
      <c r="S299" s="183"/>
      <c r="T299" s="66" t="s">
        <v>300</v>
      </c>
      <c r="U299" s="92" t="s">
        <v>1031</v>
      </c>
      <c r="V299" s="84" t="s">
        <v>36</v>
      </c>
      <c r="W299" s="83" t="s">
        <v>70</v>
      </c>
      <c r="X299" s="83" t="s">
        <v>54</v>
      </c>
      <c r="Y299" s="81" t="str">
        <f t="shared" si="140"/>
        <v>DetectivoManual</v>
      </c>
      <c r="Z299" s="86">
        <f t="shared" si="141"/>
        <v>0.3</v>
      </c>
      <c r="AA299" s="83" t="s">
        <v>55</v>
      </c>
      <c r="AB299" s="83" t="s">
        <v>56</v>
      </c>
      <c r="AC299" s="83" t="s">
        <v>57</v>
      </c>
      <c r="AD299" s="184"/>
      <c r="AE299" s="83" t="s">
        <v>10</v>
      </c>
      <c r="AF299" s="86">
        <f>AF298-AI298</f>
        <v>0.36</v>
      </c>
      <c r="AG299" s="83" t="s">
        <v>60</v>
      </c>
      <c r="AH299" s="86">
        <f t="shared" si="142"/>
        <v>0.3</v>
      </c>
      <c r="AI299" s="86">
        <f t="shared" si="143"/>
        <v>0.108</v>
      </c>
      <c r="AJ299" s="185"/>
      <c r="AK299" s="186"/>
      <c r="AL299" s="187"/>
      <c r="AM299" s="185"/>
      <c r="AN299" s="187"/>
      <c r="AO299" s="219"/>
      <c r="AP299" s="220"/>
      <c r="AQ299" s="218"/>
      <c r="AR299" s="163"/>
      <c r="AS299" s="91" t="s">
        <v>1062</v>
      </c>
      <c r="AT299" s="110" t="s">
        <v>938</v>
      </c>
      <c r="AU299" s="96" t="s">
        <v>808</v>
      </c>
      <c r="AV299" s="110" t="s">
        <v>1035</v>
      </c>
      <c r="AW299" s="172"/>
      <c r="AX299" s="172"/>
      <c r="AY299" s="172"/>
      <c r="AZ299" s="164"/>
      <c r="BA299" s="132"/>
      <c r="BB299" s="176"/>
    </row>
    <row r="300" spans="1:54" s="2" customFormat="1" ht="57" x14ac:dyDescent="0.25">
      <c r="A300" s="223">
        <f t="shared" ref="A300" si="160">A298+1</f>
        <v>146</v>
      </c>
      <c r="B300" s="191" t="s">
        <v>132</v>
      </c>
      <c r="C300" s="196" t="s">
        <v>141</v>
      </c>
      <c r="D300" s="198" t="s">
        <v>175</v>
      </c>
      <c r="E300" s="200" t="s">
        <v>83</v>
      </c>
      <c r="F300" s="200" t="s">
        <v>120</v>
      </c>
      <c r="G300" s="200" t="s">
        <v>317</v>
      </c>
      <c r="H300" s="200" t="s">
        <v>319</v>
      </c>
      <c r="I300" s="201" t="s">
        <v>997</v>
      </c>
      <c r="J300" s="201" t="s">
        <v>998</v>
      </c>
      <c r="K300" s="200" t="s">
        <v>323</v>
      </c>
      <c r="L300" s="204" t="s">
        <v>321</v>
      </c>
      <c r="M300" s="206" t="s">
        <v>180</v>
      </c>
      <c r="N300" s="195" t="str">
        <f>IF(M300="Máximo_2_Veces_por_Año",$I$468,IF(M300="3_a_24_veces_por_año",$I$469,IF(M300="24_a_500_veces_por_año",$I$470,IF(M300="500_a_5000_veces_por_año",$I$471,IF(M300="mas_de_5000_Veces_por_año",$I$472)))))</f>
        <v>Muy Alta</v>
      </c>
      <c r="O300" s="182">
        <f>IF(N300="Muy Baja",$J$468,IF(N300="Baja",$J$469,IF(N300="Media",$J$470,IF(N300="Alta",$J$471,IF(N300="Muy Alta",$J$472)))))</f>
        <v>1</v>
      </c>
      <c r="P300" s="164" t="s">
        <v>62</v>
      </c>
      <c r="Q300" s="182">
        <f>IF(P300="Leve",$I$476,IF(P300="Menor",$I$477,IF(P300="Moderado",$I$478,IF(P300="Mayor",$I$479,IF(P300="Catastrófico",$I$480)))))</f>
        <v>0.8</v>
      </c>
      <c r="R300" s="182" t="str">
        <f>N300&amp;P300</f>
        <v>Muy AltaMayor</v>
      </c>
      <c r="S300" s="183" t="str">
        <f>IF(R300="Muy AltaLeve","Alto",IF(R300="AltaLeve","Moderado",IF(R300="MediaLeve","Moderado",IF(R300="BajaLeve","Bajo",IF(R300="Muy BajaLeve","Bajo",IF(R300="Muy AltaMenor","Alto",IF(R300="AltaMenor","Moderado",IF(R300="MediaMenor","Moderado",IF(R300="BajaMenor","Moderado",IF(R300="Muy BajaMenor","Bajo",IF(R300="Muy AltaModerado","Alto",IF(R300="AltaModerado","Alto",IF(R300="MediaModerado","Moderado",IF(R300="BajaModerado","Moderado",IF(R300="Muy BajaModerado","Moderado",IF(R300="Muy AltaMayor","Alto",IF(R300="AltaMayor","Alto",IF(R300="MediaMayor","Alto",IF(R300="BajaMayor","Alto",IF(R300="Muy BajaMayor","Alto",IF(R300="Muy AltaCatastrófico","Extremo",IF(R300="AltaCatastrófico","Extremo",IF(R300="MediaCatastrófico","Extremo",IF(R300="BajaCatastrófico","Extremo",IF(R300="Muy BajaCatastrófico","Extremo")))))))))))))))))))))))))</f>
        <v>Alto</v>
      </c>
      <c r="T300" s="66" t="s">
        <v>298</v>
      </c>
      <c r="U300" s="92" t="s">
        <v>1032</v>
      </c>
      <c r="V300" s="84" t="s">
        <v>35</v>
      </c>
      <c r="W300" s="83" t="s">
        <v>53</v>
      </c>
      <c r="X300" s="83" t="s">
        <v>54</v>
      </c>
      <c r="Y300" s="81" t="str">
        <f t="shared" si="140"/>
        <v>PreventivoManual</v>
      </c>
      <c r="Z300" s="86">
        <f t="shared" si="141"/>
        <v>0.4</v>
      </c>
      <c r="AA300" s="83" t="s">
        <v>55</v>
      </c>
      <c r="AB300" s="83" t="s">
        <v>56</v>
      </c>
      <c r="AC300" s="83" t="s">
        <v>57</v>
      </c>
      <c r="AD300" s="184" t="str">
        <f>J300</f>
        <v xml:space="preserve">POSIBILIDAD DE OCURRENCIA DE SUCESOS DE SEGURIDAD ASOCIADOS A TECNOLOGÍA EN SALUD: EQUIPOS Y DISPOSITIVOS MEDICOS </v>
      </c>
      <c r="AE300" s="83" t="s">
        <v>10</v>
      </c>
      <c r="AF300" s="86">
        <f>O300</f>
        <v>1</v>
      </c>
      <c r="AG300" s="83" t="s">
        <v>52</v>
      </c>
      <c r="AH300" s="86">
        <f t="shared" si="142"/>
        <v>0.4</v>
      </c>
      <c r="AI300" s="86">
        <f t="shared" si="143"/>
        <v>0.4</v>
      </c>
      <c r="AJ300" s="185">
        <f>AF301-AI301</f>
        <v>0.42</v>
      </c>
      <c r="AK300" s="186">
        <f>Q300</f>
        <v>0.8</v>
      </c>
      <c r="AL300" s="187" t="str">
        <f>IF(AJ300&lt;=0.2,"Muy Baja",IF((AJ300&gt;0.2)*AND(AJ300&lt;=0.4),"Baja",IF((AJ300&gt;0.4)*AND(AJ300&lt;=0.6),"Media",IF((AJ300&gt;0.6)*AND(AJ300&lt;=0.8),"Alta",IF((AJ300&gt;0.8)*AND(AJ300&lt;=1),"Muy Alta",0)))))</f>
        <v>Media</v>
      </c>
      <c r="AM300" s="185">
        <f>AJ300</f>
        <v>0.42</v>
      </c>
      <c r="AN300" s="187" t="str">
        <f>IF(AK300&lt;=0.2,"Leve",IF((AK300&gt;0.2)*AND(AK300&lt;=0.4),"Menor",IF((AK300&gt;0.4)*AND(AK300&lt;=0.6),"Moderado",IF((AK300&gt;0.6)*AND(AK300&lt;=0.8),"Mayor",IF((AK300&gt;0.8)*AND(AK300&lt;=1),"Catastrófico",0)))))</f>
        <v>Mayor</v>
      </c>
      <c r="AO300" s="219">
        <f>AK300</f>
        <v>0.8</v>
      </c>
      <c r="AP300" s="220" t="str">
        <f>AL300&amp;AN300</f>
        <v>MediaMayor</v>
      </c>
      <c r="AQ300" s="217" t="str">
        <f>IF(AP300="Muy AltaLeve","Alto",IF(AP300="AltaLeve","Moderado",IF(AP300="MediaLeve","Moderado",IF(AP300="BajaLeve","Bajo",IF(AP300="Muy BajaLeve","Bajo",IF(AP300="Muy AltaMenor","Alto",IF(AP300="AltaMenor","Moderado",IF(AP300="MediaMenor","Moderado",IF(AP300="BajaMenor","Moderado",IF(AP300="Muy BajaMenor","Bajo",IF(AP300="Muy AltaModerado","Alto",IF(AP300="AltaModerado","Alto",IF(AP300="MediaModerado","Moderado",IF(AP300="BajaModerado","Moderado",IF(AP300="Muy BajaModerado","Moderado",IF(AP300="Muy AltaMayor","Alto",IF(AP300="AltaMayor","Alto",IF(AP300="MediaMayor","Alto",IF(AP300="BajaMayor","Alto",IF(AP300="Muy BajaMayor","Alto",IF(AP300="Muy AltaCatastrófico","Extremo",IF(AP300="AltaCatastrófico","Extremo",IF(AP300="MediaCatastrófico","Extremo",IF(AP300="BajaCatastrófico","Extremo",IF(AP300="Muy BajaCatastrófico","Extremo")))))))))))))))))))))))))</f>
        <v>Alto</v>
      </c>
      <c r="AR300" s="163" t="s">
        <v>59</v>
      </c>
      <c r="AS300" s="90" t="s">
        <v>1033</v>
      </c>
      <c r="AT300" s="110" t="s">
        <v>1063</v>
      </c>
      <c r="AU300" s="96" t="s">
        <v>808</v>
      </c>
      <c r="AV300" s="110" t="s">
        <v>1064</v>
      </c>
      <c r="AW300" s="172"/>
      <c r="AX300" s="172">
        <v>46023</v>
      </c>
      <c r="AY300" s="172">
        <v>46387</v>
      </c>
      <c r="AZ300" s="164" t="s">
        <v>289</v>
      </c>
      <c r="BA300" s="133"/>
      <c r="BB300" s="176"/>
    </row>
    <row r="301" spans="1:54" s="2" customFormat="1" ht="71.25" x14ac:dyDescent="0.25">
      <c r="A301" s="223"/>
      <c r="B301" s="191"/>
      <c r="C301" s="197"/>
      <c r="D301" s="199"/>
      <c r="E301" s="200"/>
      <c r="F301" s="200"/>
      <c r="G301" s="200"/>
      <c r="H301" s="200"/>
      <c r="I301" s="201"/>
      <c r="J301" s="201"/>
      <c r="K301" s="200"/>
      <c r="L301" s="205"/>
      <c r="M301" s="206"/>
      <c r="N301" s="195"/>
      <c r="O301" s="182"/>
      <c r="P301" s="164"/>
      <c r="Q301" s="182"/>
      <c r="R301" s="182"/>
      <c r="S301" s="183"/>
      <c r="T301" s="66" t="s">
        <v>300</v>
      </c>
      <c r="U301" s="92" t="s">
        <v>1026</v>
      </c>
      <c r="V301" s="84" t="s">
        <v>36</v>
      </c>
      <c r="W301" s="83" t="s">
        <v>70</v>
      </c>
      <c r="X301" s="83" t="s">
        <v>54</v>
      </c>
      <c r="Y301" s="81" t="str">
        <f t="shared" si="140"/>
        <v>DetectivoManual</v>
      </c>
      <c r="Z301" s="86">
        <f t="shared" si="141"/>
        <v>0.3</v>
      </c>
      <c r="AA301" s="83" t="s">
        <v>55</v>
      </c>
      <c r="AB301" s="83" t="s">
        <v>56</v>
      </c>
      <c r="AC301" s="83" t="s">
        <v>57</v>
      </c>
      <c r="AD301" s="184"/>
      <c r="AE301" s="83" t="s">
        <v>10</v>
      </c>
      <c r="AF301" s="86">
        <f>AF300-AI300</f>
        <v>0.6</v>
      </c>
      <c r="AG301" s="83" t="s">
        <v>60</v>
      </c>
      <c r="AH301" s="86">
        <f t="shared" si="142"/>
        <v>0.3</v>
      </c>
      <c r="AI301" s="86">
        <f t="shared" si="143"/>
        <v>0.18</v>
      </c>
      <c r="AJ301" s="185"/>
      <c r="AK301" s="186"/>
      <c r="AL301" s="187"/>
      <c r="AM301" s="185"/>
      <c r="AN301" s="187"/>
      <c r="AO301" s="219"/>
      <c r="AP301" s="220"/>
      <c r="AQ301" s="218"/>
      <c r="AR301" s="163"/>
      <c r="AS301" s="91" t="s">
        <v>1053</v>
      </c>
      <c r="AT301" s="110" t="s">
        <v>1054</v>
      </c>
      <c r="AU301" s="96" t="s">
        <v>808</v>
      </c>
      <c r="AV301" s="110" t="s">
        <v>1065</v>
      </c>
      <c r="AW301" s="172"/>
      <c r="AX301" s="172"/>
      <c r="AY301" s="172"/>
      <c r="AZ301" s="164"/>
      <c r="BA301" s="132"/>
      <c r="BB301" s="176"/>
    </row>
    <row r="302" spans="1:54" s="2" customFormat="1" ht="57" customHeight="1" x14ac:dyDescent="0.25">
      <c r="A302" s="223">
        <f t="shared" ref="A302" si="161">A300+1</f>
        <v>147</v>
      </c>
      <c r="B302" s="191" t="s">
        <v>72</v>
      </c>
      <c r="C302" s="196" t="s">
        <v>147</v>
      </c>
      <c r="D302" s="302" t="s">
        <v>135</v>
      </c>
      <c r="E302" s="272" t="s">
        <v>305</v>
      </c>
      <c r="F302" s="200" t="s">
        <v>305</v>
      </c>
      <c r="G302" s="200" t="s">
        <v>317</v>
      </c>
      <c r="H302" s="200" t="s">
        <v>319</v>
      </c>
      <c r="I302" s="201" t="s">
        <v>863</v>
      </c>
      <c r="J302" s="201" t="s">
        <v>864</v>
      </c>
      <c r="K302" s="294" t="s">
        <v>323</v>
      </c>
      <c r="L302" s="204" t="s">
        <v>320</v>
      </c>
      <c r="M302" s="206" t="s">
        <v>180</v>
      </c>
      <c r="N302" s="195" t="str">
        <f>IF(M302="Máximo_2_Veces_por_Año",$I$468,IF(M302="3_a_24_veces_por_año",$I$469,IF(M302="24_a_500_veces_por_año",$I$470,IF(M302="500_a_5000_veces_por_año",$I$471,IF(M302="mas_de_5000_Veces_por_año",$I$472)))))</f>
        <v>Muy Alta</v>
      </c>
      <c r="O302" s="182">
        <f>IF(N302="Muy Baja",$J$468,IF(N302="Baja",$J$469,IF(N302="Media",$J$470,IF(N302="Alta",$J$471,IF(N302="Muy Alta",$J$472)))))</f>
        <v>1</v>
      </c>
      <c r="P302" s="164" t="s">
        <v>62</v>
      </c>
      <c r="Q302" s="182">
        <f>IF(P302="Leve",$I$476,IF(P302="Menor",$I$477,IF(P302="Moderado",$I$478,IF(P302="Mayor",$I$479,IF(P302="Catastrófico",$I$480)))))</f>
        <v>0.8</v>
      </c>
      <c r="R302" s="182" t="str">
        <f>N302&amp;P302</f>
        <v>Muy AltaMayor</v>
      </c>
      <c r="S302" s="183" t="str">
        <f>IF(R302="Muy AltaLeve","Alto",IF(R302="AltaLeve","Moderado",IF(R302="MediaLeve","Moderado",IF(R302="BajaLeve","Bajo",IF(R302="Muy BajaLeve","Bajo",IF(R302="Muy AltaMenor","Alto",IF(R302="AltaMenor","Moderado",IF(R302="MediaMenor","Moderado",IF(R302="BajaMenor","Moderado",IF(R302="Muy BajaMenor","Bajo",IF(R302="Muy AltaModerado","Alto",IF(R302="AltaModerado","Alto",IF(R302="MediaModerado","Moderado",IF(R302="BajaModerado","Moderado",IF(R302="Muy BajaModerado","Moderado",IF(R302="Muy AltaMayor","Alto",IF(R302="AltaMayor","Alto",IF(R302="MediaMayor","Alto",IF(R302="BajaMayor","Alto",IF(R302="Muy BajaMayor","Alto",IF(R302="Muy AltaCatastrófico","Extremo",IF(R302="AltaCatastrófico","Extremo",IF(R302="MediaCatastrófico","Extremo",IF(R302="BajaCatastrófico","Extremo",IF(R302="Muy BajaCatastrófico","Extremo")))))))))))))))))))))))))</f>
        <v>Alto</v>
      </c>
      <c r="T302" s="66" t="s">
        <v>298</v>
      </c>
      <c r="U302" s="105" t="s">
        <v>1066</v>
      </c>
      <c r="V302" s="84" t="s">
        <v>35</v>
      </c>
      <c r="W302" s="83" t="s">
        <v>53</v>
      </c>
      <c r="X302" s="83" t="s">
        <v>54</v>
      </c>
      <c r="Y302" s="81" t="str">
        <f t="shared" si="140"/>
        <v>PreventivoManual</v>
      </c>
      <c r="Z302" s="86">
        <f t="shared" si="141"/>
        <v>0.4</v>
      </c>
      <c r="AA302" s="83" t="s">
        <v>55</v>
      </c>
      <c r="AB302" s="83" t="s">
        <v>56</v>
      </c>
      <c r="AC302" s="83" t="s">
        <v>57</v>
      </c>
      <c r="AD302" s="184" t="str">
        <f>J302</f>
        <v>Posibilidad de incremento de eventos inmunoprevenibles por el  incumplimiento de coberturas útiles de vacunación en la ESE IMSALUD</v>
      </c>
      <c r="AE302" s="83" t="s">
        <v>10</v>
      </c>
      <c r="AF302" s="86">
        <f>O302</f>
        <v>1</v>
      </c>
      <c r="AG302" s="83" t="s">
        <v>52</v>
      </c>
      <c r="AH302" s="86">
        <f t="shared" si="142"/>
        <v>0.4</v>
      </c>
      <c r="AI302" s="86">
        <f t="shared" si="143"/>
        <v>0.4</v>
      </c>
      <c r="AJ302" s="185">
        <f>AF303-AI303</f>
        <v>0.6</v>
      </c>
      <c r="AK302" s="186">
        <f>Q302</f>
        <v>0.8</v>
      </c>
      <c r="AL302" s="187" t="str">
        <f>IF(AJ302&lt;=0.2,"Muy Baja",IF((AJ302&gt;0.2)*AND(AJ302&lt;=0.4),"Baja",IF((AJ302&gt;0.4)*AND(AJ302&lt;=0.6),"Media",IF((AJ302&gt;0.6)*AND(AJ302&lt;=0.8),"Alta",IF((AJ302&gt;0.8)*AND(AJ302&lt;=1),"Muy Alta",0)))))</f>
        <v>Media</v>
      </c>
      <c r="AM302" s="185">
        <f>AJ302</f>
        <v>0.6</v>
      </c>
      <c r="AN302" s="187" t="str">
        <f>IF(AK302&lt;=0.2,"Leve",IF((AK302&gt;0.2)*AND(AK302&lt;=0.4),"Menor",IF((AK302&gt;0.4)*AND(AK302&lt;=0.6),"Moderado",IF((AK302&gt;0.6)*AND(AK302&lt;=0.8),"Mayor",IF((AK302&gt;0.8)*AND(AK302&lt;=1),"Catastrófico",0)))))</f>
        <v>Mayor</v>
      </c>
      <c r="AO302" s="219">
        <f>AK302</f>
        <v>0.8</v>
      </c>
      <c r="AP302" s="220" t="str">
        <f>AL302&amp;AN302</f>
        <v>MediaMayor</v>
      </c>
      <c r="AQ302" s="217" t="str">
        <f>IF(AP302="Muy AltaLeve","Alto",IF(AP302="AltaLeve","Moderado",IF(AP302="MediaLeve","Moderado",IF(AP302="BajaLeve","Bajo",IF(AP302="Muy BajaLeve","Bajo",IF(AP302="Muy AltaMenor","Alto",IF(AP302="AltaMenor","Moderado",IF(AP302="MediaMenor","Moderado",IF(AP302="BajaMenor","Moderado",IF(AP302="Muy BajaMenor","Bajo",IF(AP302="Muy AltaModerado","Alto",IF(AP302="AltaModerado","Alto",IF(AP302="MediaModerado","Moderado",IF(AP302="BajaModerado","Moderado",IF(AP302="Muy BajaModerado","Moderado",IF(AP302="Muy AltaMayor","Alto",IF(AP302="AltaMayor","Alto",IF(AP302="MediaMayor","Alto",IF(AP302="BajaMayor","Alto",IF(AP302="Muy BajaMayor","Alto",IF(AP302="Muy AltaCatastrófico","Extremo",IF(AP302="AltaCatastrófico","Extremo",IF(AP302="MediaCatastrófico","Extremo",IF(AP302="BajaCatastrófico","Extremo",IF(AP302="Muy BajaCatastrófico","Extremo")))))))))))))))))))))))))</f>
        <v>Alto</v>
      </c>
      <c r="AR302" s="163" t="s">
        <v>59</v>
      </c>
      <c r="AS302" s="165" t="s">
        <v>702</v>
      </c>
      <c r="AT302" s="175" t="s">
        <v>749</v>
      </c>
      <c r="AU302" s="175" t="s">
        <v>844</v>
      </c>
      <c r="AV302" s="175" t="s">
        <v>845</v>
      </c>
      <c r="AW302" s="172"/>
      <c r="AX302" s="177">
        <v>46023</v>
      </c>
      <c r="AY302" s="177">
        <v>46387</v>
      </c>
      <c r="AZ302" s="173" t="s">
        <v>291</v>
      </c>
      <c r="BA302" s="179"/>
      <c r="BB302" s="176"/>
    </row>
    <row r="303" spans="1:54" s="2" customFormat="1" ht="42.75" x14ac:dyDescent="0.25">
      <c r="A303" s="223"/>
      <c r="B303" s="191"/>
      <c r="C303" s="197"/>
      <c r="D303" s="295"/>
      <c r="E303" s="299"/>
      <c r="F303" s="200"/>
      <c r="G303" s="200"/>
      <c r="H303" s="200"/>
      <c r="I303" s="201"/>
      <c r="J303" s="201"/>
      <c r="K303" s="295"/>
      <c r="L303" s="205"/>
      <c r="M303" s="206"/>
      <c r="N303" s="195"/>
      <c r="O303" s="182"/>
      <c r="P303" s="164"/>
      <c r="Q303" s="182"/>
      <c r="R303" s="182"/>
      <c r="S303" s="183"/>
      <c r="T303" s="66" t="s">
        <v>300</v>
      </c>
      <c r="U303" s="105"/>
      <c r="V303" s="84"/>
      <c r="W303" s="83"/>
      <c r="X303" s="83"/>
      <c r="Y303" s="81" t="str">
        <f t="shared" si="140"/>
        <v/>
      </c>
      <c r="Z303" s="86" t="b">
        <f t="shared" si="141"/>
        <v>0</v>
      </c>
      <c r="AA303" s="83"/>
      <c r="AB303" s="83"/>
      <c r="AC303" s="83"/>
      <c r="AD303" s="184"/>
      <c r="AE303" s="83" t="s">
        <v>10</v>
      </c>
      <c r="AF303" s="86">
        <f>AF302-AI302</f>
        <v>0.6</v>
      </c>
      <c r="AG303" s="83" t="s">
        <v>60</v>
      </c>
      <c r="AH303" s="86" t="b">
        <f t="shared" si="142"/>
        <v>0</v>
      </c>
      <c r="AI303" s="86">
        <f t="shared" si="143"/>
        <v>0</v>
      </c>
      <c r="AJ303" s="185"/>
      <c r="AK303" s="186"/>
      <c r="AL303" s="187"/>
      <c r="AM303" s="185"/>
      <c r="AN303" s="187"/>
      <c r="AO303" s="219"/>
      <c r="AP303" s="220"/>
      <c r="AQ303" s="218"/>
      <c r="AR303" s="163"/>
      <c r="AS303" s="165"/>
      <c r="AT303" s="175"/>
      <c r="AU303" s="175"/>
      <c r="AV303" s="175"/>
      <c r="AW303" s="172"/>
      <c r="AX303" s="178"/>
      <c r="AY303" s="178"/>
      <c r="AZ303" s="174"/>
      <c r="BA303" s="179"/>
      <c r="BB303" s="176"/>
    </row>
    <row r="304" spans="1:54" s="2" customFormat="1" ht="42.75" customHeight="1" x14ac:dyDescent="0.25">
      <c r="A304" s="223">
        <f t="shared" ref="A304" si="162">A302+1</f>
        <v>148</v>
      </c>
      <c r="B304" s="191" t="s">
        <v>72</v>
      </c>
      <c r="C304" s="196" t="s">
        <v>147</v>
      </c>
      <c r="D304" s="294" t="s">
        <v>206</v>
      </c>
      <c r="E304" s="272" t="s">
        <v>305</v>
      </c>
      <c r="F304" s="200" t="s">
        <v>305</v>
      </c>
      <c r="G304" s="200" t="s">
        <v>317</v>
      </c>
      <c r="H304" s="200" t="s">
        <v>319</v>
      </c>
      <c r="I304" s="201" t="s">
        <v>865</v>
      </c>
      <c r="J304" s="201" t="s">
        <v>1095</v>
      </c>
      <c r="K304" s="294" t="s">
        <v>323</v>
      </c>
      <c r="L304" s="204" t="s">
        <v>320</v>
      </c>
      <c r="M304" s="206" t="s">
        <v>180</v>
      </c>
      <c r="N304" s="195" t="str">
        <f>IF(M304="Máximo_2_Veces_por_Año",$I$468,IF(M304="3_a_24_veces_por_año",$I$469,IF(M304="24_a_500_veces_por_año",$I$470,IF(M304="500_a_5000_veces_por_año",$I$471,IF(M304="mas_de_5000_Veces_por_año",$I$472)))))</f>
        <v>Muy Alta</v>
      </c>
      <c r="O304" s="182">
        <f>IF(N304="Muy Baja",$J$468,IF(N304="Baja",$J$469,IF(N304="Media",$J$470,IF(N304="Alta",$J$471,IF(N304="Muy Alta",$J$472)))))</f>
        <v>1</v>
      </c>
      <c r="P304" s="164" t="s">
        <v>62</v>
      </c>
      <c r="Q304" s="182">
        <f>IF(P304="Leve",$I$476,IF(P304="Menor",$I$477,IF(P304="Moderado",$I$478,IF(P304="Mayor",$I$479,IF(P304="Catastrófico",$I$480)))))</f>
        <v>0.8</v>
      </c>
      <c r="R304" s="182" t="str">
        <f>N304&amp;P304</f>
        <v>Muy AltaMayor</v>
      </c>
      <c r="S304" s="183" t="str">
        <f>IF(R304="Muy AltaLeve","Alto",IF(R304="AltaLeve","Moderado",IF(R304="MediaLeve","Moderado",IF(R304="BajaLeve","Bajo",IF(R304="Muy BajaLeve","Bajo",IF(R304="Muy AltaMenor","Alto",IF(R304="AltaMenor","Moderado",IF(R304="MediaMenor","Moderado",IF(R304="BajaMenor","Moderado",IF(R304="Muy BajaMenor","Bajo",IF(R304="Muy AltaModerado","Alto",IF(R304="AltaModerado","Alto",IF(R304="MediaModerado","Moderado",IF(R304="BajaModerado","Moderado",IF(R304="Muy BajaModerado","Moderado",IF(R304="Muy AltaMayor","Alto",IF(R304="AltaMayor","Alto",IF(R304="MediaMayor","Alto",IF(R304="BajaMayor","Alto",IF(R304="Muy BajaMayor","Alto",IF(R304="Muy AltaCatastrófico","Extremo",IF(R304="AltaCatastrófico","Extremo",IF(R304="MediaCatastrófico","Extremo",IF(R304="BajaCatastrófico","Extremo",IF(R304="Muy BajaCatastrófico","Extremo")))))))))))))))))))))))))</f>
        <v>Alto</v>
      </c>
      <c r="T304" s="66" t="s">
        <v>298</v>
      </c>
      <c r="U304" s="105" t="s">
        <v>1067</v>
      </c>
      <c r="V304" s="84" t="s">
        <v>35</v>
      </c>
      <c r="W304" s="83" t="s">
        <v>53</v>
      </c>
      <c r="X304" s="83" t="s">
        <v>54</v>
      </c>
      <c r="Y304" s="81" t="str">
        <f t="shared" si="140"/>
        <v>PreventivoManual</v>
      </c>
      <c r="Z304" s="86">
        <f t="shared" si="141"/>
        <v>0.4</v>
      </c>
      <c r="AA304" s="83" t="s">
        <v>55</v>
      </c>
      <c r="AB304" s="83" t="s">
        <v>56</v>
      </c>
      <c r="AC304" s="83" t="s">
        <v>57</v>
      </c>
      <c r="AD304" s="184" t="str">
        <f>J304</f>
        <v>Posibilidad  de  incumplimiento en las metas de atención y valoracion integral por curso de vida por no efectividad de las acciones de demanda inducida</v>
      </c>
      <c r="AE304" s="83" t="s">
        <v>10</v>
      </c>
      <c r="AF304" s="86">
        <f>O304</f>
        <v>1</v>
      </c>
      <c r="AG304" s="83" t="s">
        <v>52</v>
      </c>
      <c r="AH304" s="86">
        <f t="shared" si="142"/>
        <v>0.4</v>
      </c>
      <c r="AI304" s="86">
        <f t="shared" si="143"/>
        <v>0.4</v>
      </c>
      <c r="AJ304" s="185">
        <f>AF305-AI305</f>
        <v>0.6</v>
      </c>
      <c r="AK304" s="186">
        <f>Q304</f>
        <v>0.8</v>
      </c>
      <c r="AL304" s="187" t="str">
        <f>IF(AJ304&lt;=0.2,"Muy Baja",IF((AJ304&gt;0.2)*AND(AJ304&lt;=0.4),"Baja",IF((AJ304&gt;0.4)*AND(AJ304&lt;=0.6),"Media",IF((AJ304&gt;0.6)*AND(AJ304&lt;=0.8),"Alta",IF((AJ304&gt;0.8)*AND(AJ304&lt;=1),"Muy Alta",0)))))</f>
        <v>Media</v>
      </c>
      <c r="AM304" s="185">
        <f>AJ304</f>
        <v>0.6</v>
      </c>
      <c r="AN304" s="187" t="str">
        <f>IF(AK304&lt;=0.2,"Leve",IF((AK304&gt;0.2)*AND(AK304&lt;=0.4),"Menor",IF((AK304&gt;0.4)*AND(AK304&lt;=0.6),"Moderado",IF((AK304&gt;0.6)*AND(AK304&lt;=0.8),"Mayor",IF((AK304&gt;0.8)*AND(AK304&lt;=1),"Catastrófico",0)))))</f>
        <v>Mayor</v>
      </c>
      <c r="AO304" s="219">
        <f>AK304</f>
        <v>0.8</v>
      </c>
      <c r="AP304" s="220" t="str">
        <f>AL304&amp;AN304</f>
        <v>MediaMayor</v>
      </c>
      <c r="AQ304" s="217" t="str">
        <f>IF(AP304="Muy AltaLeve","Alto",IF(AP304="AltaLeve","Moderado",IF(AP304="MediaLeve","Moderado",IF(AP304="BajaLeve","Bajo",IF(AP304="Muy BajaLeve","Bajo",IF(AP304="Muy AltaMenor","Alto",IF(AP304="AltaMenor","Moderado",IF(AP304="MediaMenor","Moderado",IF(AP304="BajaMenor","Moderado",IF(AP304="Muy BajaMenor","Bajo",IF(AP304="Muy AltaModerado","Alto",IF(AP304="AltaModerado","Alto",IF(AP304="MediaModerado","Moderado",IF(AP304="BajaModerado","Moderado",IF(AP304="Muy BajaModerado","Moderado",IF(AP304="Muy AltaMayor","Alto",IF(AP304="AltaMayor","Alto",IF(AP304="MediaMayor","Alto",IF(AP304="BajaMayor","Alto",IF(AP304="Muy BajaMayor","Alto",IF(AP304="Muy AltaCatastrófico","Extremo",IF(AP304="AltaCatastrófico","Extremo",IF(AP304="MediaCatastrófico","Extremo",IF(AP304="BajaCatastrófico","Extremo",IF(AP304="Muy BajaCatastrófico","Extremo")))))))))))))))))))))))))</f>
        <v>Alto</v>
      </c>
      <c r="AR304" s="163" t="s">
        <v>59</v>
      </c>
      <c r="AS304" s="165" t="s">
        <v>703</v>
      </c>
      <c r="AT304" s="175" t="s">
        <v>749</v>
      </c>
      <c r="AU304" s="175" t="s">
        <v>844</v>
      </c>
      <c r="AV304" s="175" t="s">
        <v>846</v>
      </c>
      <c r="AW304" s="172"/>
      <c r="AX304" s="177">
        <v>46023</v>
      </c>
      <c r="AY304" s="177">
        <v>46387</v>
      </c>
      <c r="AZ304" s="173" t="s">
        <v>291</v>
      </c>
      <c r="BA304" s="179"/>
      <c r="BB304" s="176"/>
    </row>
    <row r="305" spans="1:54" s="2" customFormat="1" ht="42.75" x14ac:dyDescent="0.25">
      <c r="A305" s="223"/>
      <c r="B305" s="191"/>
      <c r="C305" s="197"/>
      <c r="D305" s="295"/>
      <c r="E305" s="299"/>
      <c r="F305" s="200"/>
      <c r="G305" s="200"/>
      <c r="H305" s="200"/>
      <c r="I305" s="201"/>
      <c r="J305" s="201"/>
      <c r="K305" s="295"/>
      <c r="L305" s="205"/>
      <c r="M305" s="206"/>
      <c r="N305" s="195"/>
      <c r="O305" s="182"/>
      <c r="P305" s="164"/>
      <c r="Q305" s="182"/>
      <c r="R305" s="182"/>
      <c r="S305" s="183"/>
      <c r="T305" s="66" t="s">
        <v>300</v>
      </c>
      <c r="U305" s="105"/>
      <c r="V305" s="84"/>
      <c r="W305" s="83"/>
      <c r="X305" s="83"/>
      <c r="Y305" s="81" t="str">
        <f t="shared" si="140"/>
        <v/>
      </c>
      <c r="Z305" s="86" t="b">
        <f t="shared" si="141"/>
        <v>0</v>
      </c>
      <c r="AA305" s="83"/>
      <c r="AB305" s="83"/>
      <c r="AC305" s="83"/>
      <c r="AD305" s="184"/>
      <c r="AE305" s="83" t="s">
        <v>10</v>
      </c>
      <c r="AF305" s="86">
        <f>AF304-AI304</f>
        <v>0.6</v>
      </c>
      <c r="AG305" s="83" t="s">
        <v>60</v>
      </c>
      <c r="AH305" s="86" t="b">
        <f t="shared" si="142"/>
        <v>0</v>
      </c>
      <c r="AI305" s="86">
        <f t="shared" si="143"/>
        <v>0</v>
      </c>
      <c r="AJ305" s="185"/>
      <c r="AK305" s="186"/>
      <c r="AL305" s="187"/>
      <c r="AM305" s="185"/>
      <c r="AN305" s="187"/>
      <c r="AO305" s="219"/>
      <c r="AP305" s="220"/>
      <c r="AQ305" s="218"/>
      <c r="AR305" s="163"/>
      <c r="AS305" s="165"/>
      <c r="AT305" s="175"/>
      <c r="AU305" s="175"/>
      <c r="AV305" s="175"/>
      <c r="AW305" s="172"/>
      <c r="AX305" s="178"/>
      <c r="AY305" s="178"/>
      <c r="AZ305" s="174"/>
      <c r="BA305" s="179"/>
      <c r="BB305" s="176"/>
    </row>
    <row r="306" spans="1:54" s="2" customFormat="1" ht="42.75" customHeight="1" x14ac:dyDescent="0.25">
      <c r="A306" s="211">
        <f t="shared" ref="A306" si="163">A304+1</f>
        <v>149</v>
      </c>
      <c r="B306" s="288" t="s">
        <v>72</v>
      </c>
      <c r="C306" s="196" t="s">
        <v>147</v>
      </c>
      <c r="D306" s="300" t="s">
        <v>209</v>
      </c>
      <c r="E306" s="291" t="s">
        <v>305</v>
      </c>
      <c r="F306" s="293" t="s">
        <v>305</v>
      </c>
      <c r="G306" s="293" t="s">
        <v>317</v>
      </c>
      <c r="H306" s="293" t="s">
        <v>319</v>
      </c>
      <c r="I306" s="201" t="s">
        <v>867</v>
      </c>
      <c r="J306" s="201" t="s">
        <v>1288</v>
      </c>
      <c r="K306" s="294" t="s">
        <v>323</v>
      </c>
      <c r="L306" s="204" t="s">
        <v>320</v>
      </c>
      <c r="M306" s="206" t="s">
        <v>180</v>
      </c>
      <c r="N306" s="195" t="str">
        <f>IF(M306="Máximo_2_Veces_por_Año",$I$468,IF(M306="3_a_24_veces_por_año",$I$469,IF(M306="24_a_500_veces_por_año",$I$470,IF(M306="500_a_5000_veces_por_año",$I$471,IF(M306="mas_de_5000_Veces_por_año",$I$472)))))</f>
        <v>Muy Alta</v>
      </c>
      <c r="O306" s="182">
        <f>IF(N306="Muy Baja",$J$468,IF(N306="Baja",$J$469,IF(N306="Media",$J$470,IF(N306="Alta",$J$471,IF(N306="Muy Alta",$J$472)))))</f>
        <v>1</v>
      </c>
      <c r="P306" s="164" t="s">
        <v>62</v>
      </c>
      <c r="Q306" s="182">
        <f>IF(P306="Leve",$I$476,IF(P306="Menor",$I$477,IF(P306="Moderado",$I$478,IF(P306="Mayor",$I$479,IF(P306="Catastrófico",$I$480)))))</f>
        <v>0.8</v>
      </c>
      <c r="R306" s="182" t="str">
        <f>N306&amp;P306</f>
        <v>Muy AltaMayor</v>
      </c>
      <c r="S306" s="183" t="str">
        <f>IF(R306="Muy AltaLeve","Alto",IF(R306="AltaLeve","Moderado",IF(R306="MediaLeve","Moderado",IF(R306="BajaLeve","Bajo",IF(R306="Muy BajaLeve","Bajo",IF(R306="Muy AltaMenor","Alto",IF(R306="AltaMenor","Moderado",IF(R306="MediaMenor","Moderado",IF(R306="BajaMenor","Moderado",IF(R306="Muy BajaMenor","Bajo",IF(R306="Muy AltaModerado","Alto",IF(R306="AltaModerado","Alto",IF(R306="MediaModerado","Moderado",IF(R306="BajaModerado","Moderado",IF(R306="Muy BajaModerado","Moderado",IF(R306="Muy AltaMayor","Alto",IF(R306="AltaMayor","Alto",IF(R306="MediaMayor","Alto",IF(R306="BajaMayor","Alto",IF(R306="Muy BajaMayor","Alto",IF(R306="Muy AltaCatastrófico","Extremo",IF(R306="AltaCatastrófico","Extremo",IF(R306="MediaCatastrófico","Extremo",IF(R306="BajaCatastrófico","Extremo",IF(R306="Muy BajaCatastrófico","Extremo")))))))))))))))))))))))))</f>
        <v>Alto</v>
      </c>
      <c r="T306" s="66" t="s">
        <v>298</v>
      </c>
      <c r="U306" s="105" t="s">
        <v>1289</v>
      </c>
      <c r="V306" s="84" t="s">
        <v>35</v>
      </c>
      <c r="W306" s="83" t="s">
        <v>53</v>
      </c>
      <c r="X306" s="83" t="s">
        <v>54</v>
      </c>
      <c r="Y306" s="81" t="str">
        <f t="shared" si="140"/>
        <v>PreventivoManual</v>
      </c>
      <c r="Z306" s="86">
        <f t="shared" si="141"/>
        <v>0.4</v>
      </c>
      <c r="AA306" s="83" t="s">
        <v>55</v>
      </c>
      <c r="AB306" s="83" t="s">
        <v>56</v>
      </c>
      <c r="AC306" s="83" t="s">
        <v>57</v>
      </c>
      <c r="AD306" s="184" t="str">
        <f>J306</f>
        <v>Probabilidad de incumplimiento en la notificación oportuna de los eventos de interés en salud pública al SIVIGILA, afectando la vigilancia epidemiológica, la implementación de medidas de control y el cumplimiento de los lineamientos nacionales.</v>
      </c>
      <c r="AE306" s="83" t="s">
        <v>10</v>
      </c>
      <c r="AF306" s="86">
        <f>O306</f>
        <v>1</v>
      </c>
      <c r="AG306" s="83" t="s">
        <v>52</v>
      </c>
      <c r="AH306" s="86">
        <f t="shared" si="142"/>
        <v>0.4</v>
      </c>
      <c r="AI306" s="86">
        <f t="shared" si="143"/>
        <v>0.4</v>
      </c>
      <c r="AJ306" s="185">
        <f>AF307-AI307</f>
        <v>0.6</v>
      </c>
      <c r="AK306" s="186">
        <f>Q306</f>
        <v>0.8</v>
      </c>
      <c r="AL306" s="187" t="str">
        <f>IF(AJ306&lt;=0.2,"Muy Baja",IF((AJ306&gt;0.2)*AND(AJ306&lt;=0.4),"Baja",IF((AJ306&gt;0.4)*AND(AJ306&lt;=0.6),"Media",IF((AJ306&gt;0.6)*AND(AJ306&lt;=0.8),"Alta",IF((AJ306&gt;0.8)*AND(AJ306&lt;=1),"Muy Alta",0)))))</f>
        <v>Media</v>
      </c>
      <c r="AM306" s="185">
        <f>AJ306</f>
        <v>0.6</v>
      </c>
      <c r="AN306" s="187" t="str">
        <f>IF(AK306&lt;=0.2,"Leve",IF((AK306&gt;0.2)*AND(AK306&lt;=0.4),"Menor",IF((AK306&gt;0.4)*AND(AK306&lt;=0.6),"Moderado",IF((AK306&gt;0.6)*AND(AK306&lt;=0.8),"Mayor",IF((AK306&gt;0.8)*AND(AK306&lt;=1),"Catastrófico",0)))))</f>
        <v>Mayor</v>
      </c>
      <c r="AO306" s="219">
        <f>AK306</f>
        <v>0.8</v>
      </c>
      <c r="AP306" s="220" t="str">
        <f>AL306&amp;AN306</f>
        <v>MediaMayor</v>
      </c>
      <c r="AQ306" s="217" t="str">
        <f>IF(AP306="Muy AltaLeve","Alto",IF(AP306="AltaLeve","Moderado",IF(AP306="MediaLeve","Moderado",IF(AP306="BajaLeve","Bajo",IF(AP306="Muy BajaLeve","Bajo",IF(AP306="Muy AltaMenor","Alto",IF(AP306="AltaMenor","Moderado",IF(AP306="MediaMenor","Moderado",IF(AP306="BajaMenor","Moderado",IF(AP306="Muy BajaMenor","Bajo",IF(AP306="Muy AltaModerado","Alto",IF(AP306="AltaModerado","Alto",IF(AP306="MediaModerado","Moderado",IF(AP306="BajaModerado","Moderado",IF(AP306="Muy BajaModerado","Moderado",IF(AP306="Muy AltaMayor","Alto",IF(AP306="AltaMayor","Alto",IF(AP306="MediaMayor","Alto",IF(AP306="BajaMayor","Alto",IF(AP306="Muy BajaMayor","Alto",IF(AP306="Muy AltaCatastrófico","Extremo",IF(AP306="AltaCatastrófico","Extremo",IF(AP306="MediaCatastrófico","Extremo",IF(AP306="BajaCatastrófico","Extremo",IF(AP306="Muy BajaCatastrófico","Extremo")))))))))))))))))))))))))</f>
        <v>Alto</v>
      </c>
      <c r="AR306" s="163" t="s">
        <v>59</v>
      </c>
      <c r="AS306" s="165" t="s">
        <v>1290</v>
      </c>
      <c r="AT306" s="175" t="s">
        <v>760</v>
      </c>
      <c r="AU306" s="175" t="s">
        <v>844</v>
      </c>
      <c r="AV306" s="175" t="s">
        <v>847</v>
      </c>
      <c r="AW306" s="172"/>
      <c r="AX306" s="177">
        <v>46023</v>
      </c>
      <c r="AY306" s="177">
        <v>46387</v>
      </c>
      <c r="AZ306" s="173" t="s">
        <v>291</v>
      </c>
      <c r="BA306" s="179"/>
      <c r="BB306" s="176"/>
    </row>
    <row r="307" spans="1:54" s="2" customFormat="1" ht="42.75" x14ac:dyDescent="0.25">
      <c r="A307" s="211"/>
      <c r="B307" s="288"/>
      <c r="C307" s="197"/>
      <c r="D307" s="301"/>
      <c r="E307" s="292"/>
      <c r="F307" s="293"/>
      <c r="G307" s="293"/>
      <c r="H307" s="293"/>
      <c r="I307" s="201"/>
      <c r="J307" s="201"/>
      <c r="K307" s="295"/>
      <c r="L307" s="205"/>
      <c r="M307" s="206"/>
      <c r="N307" s="195"/>
      <c r="O307" s="182"/>
      <c r="P307" s="164"/>
      <c r="Q307" s="182"/>
      <c r="R307" s="182"/>
      <c r="S307" s="183"/>
      <c r="T307" s="66" t="s">
        <v>300</v>
      </c>
      <c r="U307" s="105"/>
      <c r="V307" s="84"/>
      <c r="W307" s="83"/>
      <c r="X307" s="83"/>
      <c r="Y307" s="81" t="str">
        <f t="shared" si="140"/>
        <v/>
      </c>
      <c r="Z307" s="86" t="b">
        <f t="shared" si="141"/>
        <v>0</v>
      </c>
      <c r="AA307" s="83"/>
      <c r="AB307" s="83"/>
      <c r="AC307" s="83"/>
      <c r="AD307" s="184"/>
      <c r="AE307" s="83" t="s">
        <v>10</v>
      </c>
      <c r="AF307" s="86">
        <f>AF306-AI306</f>
        <v>0.6</v>
      </c>
      <c r="AG307" s="83" t="s">
        <v>60</v>
      </c>
      <c r="AH307" s="86" t="b">
        <f t="shared" si="142"/>
        <v>0</v>
      </c>
      <c r="AI307" s="86">
        <f t="shared" si="143"/>
        <v>0</v>
      </c>
      <c r="AJ307" s="185"/>
      <c r="AK307" s="186"/>
      <c r="AL307" s="187"/>
      <c r="AM307" s="185"/>
      <c r="AN307" s="187"/>
      <c r="AO307" s="219"/>
      <c r="AP307" s="220"/>
      <c r="AQ307" s="218"/>
      <c r="AR307" s="163"/>
      <c r="AS307" s="165"/>
      <c r="AT307" s="175"/>
      <c r="AU307" s="175"/>
      <c r="AV307" s="175"/>
      <c r="AW307" s="172"/>
      <c r="AX307" s="178"/>
      <c r="AY307" s="178"/>
      <c r="AZ307" s="174"/>
      <c r="BA307" s="179"/>
      <c r="BB307" s="176"/>
    </row>
    <row r="308" spans="1:54" s="2" customFormat="1" ht="42.75" customHeight="1" x14ac:dyDescent="0.25">
      <c r="A308" s="223">
        <f t="shared" ref="A308" si="164">A306+1</f>
        <v>150</v>
      </c>
      <c r="B308" s="191" t="s">
        <v>72</v>
      </c>
      <c r="C308" s="196" t="s">
        <v>147</v>
      </c>
      <c r="D308" s="294" t="s">
        <v>74</v>
      </c>
      <c r="E308" s="272" t="s">
        <v>305</v>
      </c>
      <c r="F308" s="200" t="s">
        <v>305</v>
      </c>
      <c r="G308" s="200" t="s">
        <v>317</v>
      </c>
      <c r="H308" s="200" t="s">
        <v>319</v>
      </c>
      <c r="I308" s="201" t="s">
        <v>866</v>
      </c>
      <c r="J308" s="201" t="s">
        <v>1096</v>
      </c>
      <c r="K308" s="294" t="s">
        <v>323</v>
      </c>
      <c r="L308" s="204" t="s">
        <v>320</v>
      </c>
      <c r="M308" s="206" t="s">
        <v>180</v>
      </c>
      <c r="N308" s="195" t="str">
        <f>IF(M308="Máximo_2_Veces_por_Año",$I$468,IF(M308="3_a_24_veces_por_año",$I$469,IF(M308="24_a_500_veces_por_año",$I$470,IF(M308="500_a_5000_veces_por_año",$I$471,IF(M308="mas_de_5000_Veces_por_año",$I$472)))))</f>
        <v>Muy Alta</v>
      </c>
      <c r="O308" s="182">
        <f>IF(N308="Muy Baja",$J$468,IF(N308="Baja",$J$469,IF(N308="Media",$J$470,IF(N308="Alta",$J$471,IF(N308="Muy Alta",$J$472)))))</f>
        <v>1</v>
      </c>
      <c r="P308" s="164" t="s">
        <v>62</v>
      </c>
      <c r="Q308" s="182">
        <f>IF(P308="Leve",$I$476,IF(P308="Menor",$I$477,IF(P308="Moderado",$I$478,IF(P308="Mayor",$I$479,IF(P308="Catastrófico",$I$480)))))</f>
        <v>0.8</v>
      </c>
      <c r="R308" s="182" t="str">
        <f>N308&amp;P308</f>
        <v>Muy AltaMayor</v>
      </c>
      <c r="S308" s="183" t="str">
        <f>IF(R308="Muy AltaLeve","Alto",IF(R308="AltaLeve","Moderado",IF(R308="MediaLeve","Moderado",IF(R308="BajaLeve","Bajo",IF(R308="Muy BajaLeve","Bajo",IF(R308="Muy AltaMenor","Alto",IF(R308="AltaMenor","Moderado",IF(R308="MediaMenor","Moderado",IF(R308="BajaMenor","Moderado",IF(R308="Muy BajaMenor","Bajo",IF(R308="Muy AltaModerado","Alto",IF(R308="AltaModerado","Alto",IF(R308="MediaModerado","Moderado",IF(R308="BajaModerado","Moderado",IF(R308="Muy BajaModerado","Moderado",IF(R308="Muy AltaMayor","Alto",IF(R308="AltaMayor","Alto",IF(R308="MediaMayor","Alto",IF(R308="BajaMayor","Alto",IF(R308="Muy BajaMayor","Alto",IF(R308="Muy AltaCatastrófico","Extremo",IF(R308="AltaCatastrófico","Extremo",IF(R308="MediaCatastrófico","Extremo",IF(R308="BajaCatastrófico","Extremo",IF(R308="Muy BajaCatastrófico","Extremo")))))))))))))))))))))))))</f>
        <v>Alto</v>
      </c>
      <c r="T308" s="66" t="s">
        <v>298</v>
      </c>
      <c r="U308" s="105" t="s">
        <v>1068</v>
      </c>
      <c r="V308" s="84" t="s">
        <v>35</v>
      </c>
      <c r="W308" s="83" t="s">
        <v>53</v>
      </c>
      <c r="X308" s="83" t="s">
        <v>54</v>
      </c>
      <c r="Y308" s="81" t="str">
        <f t="shared" si="140"/>
        <v>PreventivoManual</v>
      </c>
      <c r="Z308" s="86">
        <f t="shared" si="141"/>
        <v>0.4</v>
      </c>
      <c r="AA308" s="83" t="s">
        <v>55</v>
      </c>
      <c r="AB308" s="83" t="s">
        <v>56</v>
      </c>
      <c r="AC308" s="83" t="s">
        <v>57</v>
      </c>
      <c r="AD308" s="184" t="str">
        <f>J308</f>
        <v>Posibilidad de incumplimiento a la atención de la población en etapa reproductiva por parte de la ESE IMSALUD por la no captacion a programas de planificacion familiar y actividades de salud sexual y reproductiva transversales a las rutas de atencion integral.</v>
      </c>
      <c r="AE308" s="83" t="s">
        <v>10</v>
      </c>
      <c r="AF308" s="86">
        <f>O308</f>
        <v>1</v>
      </c>
      <c r="AG308" s="83" t="s">
        <v>52</v>
      </c>
      <c r="AH308" s="86">
        <f t="shared" si="142"/>
        <v>0.4</v>
      </c>
      <c r="AI308" s="86">
        <f t="shared" si="143"/>
        <v>0.4</v>
      </c>
      <c r="AJ308" s="185">
        <f>AF309-AI309</f>
        <v>0.6</v>
      </c>
      <c r="AK308" s="186">
        <f>Q308</f>
        <v>0.8</v>
      </c>
      <c r="AL308" s="187" t="str">
        <f>IF(AJ308&lt;=0.2,"Muy Baja",IF((AJ308&gt;0.2)*AND(AJ308&lt;=0.4),"Baja",IF((AJ308&gt;0.4)*AND(AJ308&lt;=0.6),"Media",IF((AJ308&gt;0.6)*AND(AJ308&lt;=0.8),"Alta",IF((AJ308&gt;0.8)*AND(AJ308&lt;=1),"Muy Alta",0)))))</f>
        <v>Media</v>
      </c>
      <c r="AM308" s="185">
        <f>AJ308</f>
        <v>0.6</v>
      </c>
      <c r="AN308" s="187" t="str">
        <f>IF(AK308&lt;=0.2,"Leve",IF((AK308&gt;0.2)*AND(AK308&lt;=0.4),"Menor",IF((AK308&gt;0.4)*AND(AK308&lt;=0.6),"Moderado",IF((AK308&gt;0.6)*AND(AK308&lt;=0.8),"Mayor",IF((AK308&gt;0.8)*AND(AK308&lt;=1),"Catastrófico",0)))))</f>
        <v>Mayor</v>
      </c>
      <c r="AO308" s="219">
        <f>AK308</f>
        <v>0.8</v>
      </c>
      <c r="AP308" s="220" t="str">
        <f>AL308&amp;AN308</f>
        <v>MediaMayor</v>
      </c>
      <c r="AQ308" s="217" t="str">
        <f>IF(AP308="Muy AltaLeve","Alto",IF(AP308="AltaLeve","Moderado",IF(AP308="MediaLeve","Moderado",IF(AP308="BajaLeve","Bajo",IF(AP308="Muy BajaLeve","Bajo",IF(AP308="Muy AltaMenor","Alto",IF(AP308="AltaMenor","Moderado",IF(AP308="MediaMenor","Moderado",IF(AP308="BajaMenor","Moderado",IF(AP308="Muy BajaMenor","Bajo",IF(AP308="Muy AltaModerado","Alto",IF(AP308="AltaModerado","Alto",IF(AP308="MediaModerado","Moderado",IF(AP308="BajaModerado","Moderado",IF(AP308="Muy BajaModerado","Moderado",IF(AP308="Muy AltaMayor","Alto",IF(AP308="AltaMayor","Alto",IF(AP308="MediaMayor","Alto",IF(AP308="BajaMayor","Alto",IF(AP308="Muy BajaMayor","Alto",IF(AP308="Muy AltaCatastrófico","Extremo",IF(AP308="AltaCatastrófico","Extremo",IF(AP308="MediaCatastrófico","Extremo",IF(AP308="BajaCatastrófico","Extremo",IF(AP308="Muy BajaCatastrófico","Extremo")))))))))))))))))))))))))</f>
        <v>Alto</v>
      </c>
      <c r="AR308" s="163" t="s">
        <v>59</v>
      </c>
      <c r="AS308" s="165" t="s">
        <v>704</v>
      </c>
      <c r="AT308" s="175" t="s">
        <v>749</v>
      </c>
      <c r="AU308" s="175" t="s">
        <v>844</v>
      </c>
      <c r="AV308" s="175" t="s">
        <v>848</v>
      </c>
      <c r="AW308" s="172"/>
      <c r="AX308" s="177">
        <v>46023</v>
      </c>
      <c r="AY308" s="177">
        <v>46387</v>
      </c>
      <c r="AZ308" s="173" t="s">
        <v>291</v>
      </c>
      <c r="BA308" s="179"/>
      <c r="BB308" s="176"/>
    </row>
    <row r="309" spans="1:54" s="2" customFormat="1" ht="42.75" x14ac:dyDescent="0.25">
      <c r="A309" s="223"/>
      <c r="B309" s="191"/>
      <c r="C309" s="197"/>
      <c r="D309" s="295"/>
      <c r="E309" s="299"/>
      <c r="F309" s="200"/>
      <c r="G309" s="200"/>
      <c r="H309" s="200"/>
      <c r="I309" s="201"/>
      <c r="J309" s="201"/>
      <c r="K309" s="295"/>
      <c r="L309" s="205"/>
      <c r="M309" s="206"/>
      <c r="N309" s="195"/>
      <c r="O309" s="182"/>
      <c r="P309" s="164"/>
      <c r="Q309" s="182"/>
      <c r="R309" s="182"/>
      <c r="S309" s="183"/>
      <c r="T309" s="66" t="s">
        <v>300</v>
      </c>
      <c r="U309" s="105"/>
      <c r="V309" s="84"/>
      <c r="W309" s="83"/>
      <c r="X309" s="83"/>
      <c r="Y309" s="81" t="str">
        <f t="shared" si="140"/>
        <v/>
      </c>
      <c r="Z309" s="86" t="b">
        <f t="shared" si="141"/>
        <v>0</v>
      </c>
      <c r="AA309" s="83"/>
      <c r="AB309" s="83"/>
      <c r="AC309" s="83"/>
      <c r="AD309" s="184"/>
      <c r="AE309" s="83" t="s">
        <v>10</v>
      </c>
      <c r="AF309" s="86">
        <f>AF308-AI308</f>
        <v>0.6</v>
      </c>
      <c r="AG309" s="83" t="s">
        <v>60</v>
      </c>
      <c r="AH309" s="86" t="b">
        <f t="shared" si="142"/>
        <v>0</v>
      </c>
      <c r="AI309" s="86">
        <f t="shared" si="143"/>
        <v>0</v>
      </c>
      <c r="AJ309" s="185"/>
      <c r="AK309" s="186"/>
      <c r="AL309" s="187"/>
      <c r="AM309" s="185"/>
      <c r="AN309" s="187"/>
      <c r="AO309" s="219"/>
      <c r="AP309" s="220"/>
      <c r="AQ309" s="218"/>
      <c r="AR309" s="163"/>
      <c r="AS309" s="165"/>
      <c r="AT309" s="175"/>
      <c r="AU309" s="175"/>
      <c r="AV309" s="175"/>
      <c r="AW309" s="172"/>
      <c r="AX309" s="178"/>
      <c r="AY309" s="178"/>
      <c r="AZ309" s="174"/>
      <c r="BA309" s="179"/>
      <c r="BB309" s="176"/>
    </row>
    <row r="310" spans="1:54" s="2" customFormat="1" ht="42.75" x14ac:dyDescent="0.25">
      <c r="A310" s="223">
        <f t="shared" ref="A310" si="165">A308+1</f>
        <v>151</v>
      </c>
      <c r="B310" s="191" t="s">
        <v>72</v>
      </c>
      <c r="C310" s="196" t="s">
        <v>147</v>
      </c>
      <c r="D310" s="294" t="s">
        <v>212</v>
      </c>
      <c r="E310" s="272" t="s">
        <v>305</v>
      </c>
      <c r="F310" s="200" t="s">
        <v>305</v>
      </c>
      <c r="G310" s="200" t="s">
        <v>317</v>
      </c>
      <c r="H310" s="200" t="s">
        <v>319</v>
      </c>
      <c r="I310" s="201" t="s">
        <v>868</v>
      </c>
      <c r="J310" s="201" t="s">
        <v>869</v>
      </c>
      <c r="K310" s="294" t="s">
        <v>323</v>
      </c>
      <c r="L310" s="204" t="s">
        <v>320</v>
      </c>
      <c r="M310" s="206" t="s">
        <v>180</v>
      </c>
      <c r="N310" s="195" t="str">
        <f>IF(M310="Máximo_2_Veces_por_Año",$I$468,IF(M310="3_a_24_veces_por_año",$I$469,IF(M310="24_a_500_veces_por_año",$I$470,IF(M310="500_a_5000_veces_por_año",$I$471,IF(M310="mas_de_5000_Veces_por_año",$I$472)))))</f>
        <v>Muy Alta</v>
      </c>
      <c r="O310" s="182">
        <f>IF(N310="Muy Baja",$J$468,IF(N310="Baja",$J$469,IF(N310="Media",$J$470,IF(N310="Alta",$J$471,IF(N310="Muy Alta",$J$472)))))</f>
        <v>1</v>
      </c>
      <c r="P310" s="164" t="s">
        <v>62</v>
      </c>
      <c r="Q310" s="182">
        <f>IF(P310="Leve",$I$476,IF(P310="Menor",$I$477,IF(P310="Moderado",$I$478,IF(P310="Mayor",$I$479,IF(P310="Catastrófico",$I$480)))))</f>
        <v>0.8</v>
      </c>
      <c r="R310" s="182" t="str">
        <f>N310&amp;P310</f>
        <v>Muy AltaMayor</v>
      </c>
      <c r="S310" s="183" t="str">
        <f>IF(R310="Muy AltaLeve","Alto",IF(R310="AltaLeve","Moderado",IF(R310="MediaLeve","Moderado",IF(R310="BajaLeve","Bajo",IF(R310="Muy BajaLeve","Bajo",IF(R310="Muy AltaMenor","Alto",IF(R310="AltaMenor","Moderado",IF(R310="MediaMenor","Moderado",IF(R310="BajaMenor","Moderado",IF(R310="Muy BajaMenor","Bajo",IF(R310="Muy AltaModerado","Alto",IF(R310="AltaModerado","Alto",IF(R310="MediaModerado","Moderado",IF(R310="BajaModerado","Moderado",IF(R310="Muy BajaModerado","Moderado",IF(R310="Muy AltaMayor","Alto",IF(R310="AltaMayor","Alto",IF(R310="MediaMayor","Alto",IF(R310="BajaMayor","Alto",IF(R310="Muy BajaMayor","Alto",IF(R310="Muy AltaCatastrófico","Extremo",IF(R310="AltaCatastrófico","Extremo",IF(R310="MediaCatastrófico","Extremo",IF(R310="BajaCatastrófico","Extremo",IF(R310="Muy BajaCatastrófico","Extremo")))))))))))))))))))))))))</f>
        <v>Alto</v>
      </c>
      <c r="T310" s="66" t="s">
        <v>298</v>
      </c>
      <c r="U310" s="105" t="s">
        <v>1069</v>
      </c>
      <c r="V310" s="84" t="s">
        <v>35</v>
      </c>
      <c r="W310" s="83" t="s">
        <v>53</v>
      </c>
      <c r="X310" s="83" t="s">
        <v>54</v>
      </c>
      <c r="Y310" s="81" t="str">
        <f t="shared" si="140"/>
        <v>PreventivoManual</v>
      </c>
      <c r="Z310" s="86">
        <f t="shared" si="141"/>
        <v>0.4</v>
      </c>
      <c r="AA310" s="83" t="s">
        <v>55</v>
      </c>
      <c r="AB310" s="83" t="s">
        <v>56</v>
      </c>
      <c r="AC310" s="83" t="s">
        <v>57</v>
      </c>
      <c r="AD310" s="184" t="str">
        <f>J310</f>
        <v>Posibilidad de no acceder a los servicios de salud por inasistencia a  las jornadas de salud extramurales programadas por la ESE IMSALUD.</v>
      </c>
      <c r="AE310" s="83" t="s">
        <v>10</v>
      </c>
      <c r="AF310" s="86">
        <f>O310</f>
        <v>1</v>
      </c>
      <c r="AG310" s="83" t="s">
        <v>52</v>
      </c>
      <c r="AH310" s="86">
        <f t="shared" si="142"/>
        <v>0.4</v>
      </c>
      <c r="AI310" s="86">
        <f t="shared" si="143"/>
        <v>0.4</v>
      </c>
      <c r="AJ310" s="185">
        <f>AF311-AI311</f>
        <v>0.6</v>
      </c>
      <c r="AK310" s="186">
        <f>Q310</f>
        <v>0.8</v>
      </c>
      <c r="AL310" s="187" t="str">
        <f>IF(AJ310&lt;=0.2,"Muy Baja",IF((AJ310&gt;0.2)*AND(AJ310&lt;=0.4),"Baja",IF((AJ310&gt;0.4)*AND(AJ310&lt;=0.6),"Media",IF((AJ310&gt;0.6)*AND(AJ310&lt;=0.8),"Alta",IF((AJ310&gt;0.8)*AND(AJ310&lt;=1),"Muy Alta",0)))))</f>
        <v>Media</v>
      </c>
      <c r="AM310" s="185">
        <f>AJ310</f>
        <v>0.6</v>
      </c>
      <c r="AN310" s="187" t="str">
        <f>IF(AK310&lt;=0.2,"Leve",IF((AK310&gt;0.2)*AND(AK310&lt;=0.4),"Menor",IF((AK310&gt;0.4)*AND(AK310&lt;=0.6),"Moderado",IF((AK310&gt;0.6)*AND(AK310&lt;=0.8),"Mayor",IF((AK310&gt;0.8)*AND(AK310&lt;=1),"Catastrófico",0)))))</f>
        <v>Mayor</v>
      </c>
      <c r="AO310" s="219">
        <f>AK310</f>
        <v>0.8</v>
      </c>
      <c r="AP310" s="220" t="str">
        <f>AL310&amp;AN310</f>
        <v>MediaMayor</v>
      </c>
      <c r="AQ310" s="217" t="str">
        <f>IF(AP310="Muy AltaLeve","Alto",IF(AP310="AltaLeve","Moderado",IF(AP310="MediaLeve","Moderado",IF(AP310="BajaLeve","Bajo",IF(AP310="Muy BajaLeve","Bajo",IF(AP310="Muy AltaMenor","Alto",IF(AP310="AltaMenor","Moderado",IF(AP310="MediaMenor","Moderado",IF(AP310="BajaMenor","Moderado",IF(AP310="Muy BajaMenor","Bajo",IF(AP310="Muy AltaModerado","Alto",IF(AP310="AltaModerado","Alto",IF(AP310="MediaModerado","Moderado",IF(AP310="BajaModerado","Moderado",IF(AP310="Muy BajaModerado","Moderado",IF(AP310="Muy AltaMayor","Alto",IF(AP310="AltaMayor","Alto",IF(AP310="MediaMayor","Alto",IF(AP310="BajaMayor","Alto",IF(AP310="Muy BajaMayor","Alto",IF(AP310="Muy AltaCatastrófico","Extremo",IF(AP310="AltaCatastrófico","Extremo",IF(AP310="MediaCatastrófico","Extremo",IF(AP310="BajaCatastrófico","Extremo",IF(AP310="Muy BajaCatastrófico","Extremo")))))))))))))))))))))))))</f>
        <v>Alto</v>
      </c>
      <c r="AR310" s="163" t="s">
        <v>59</v>
      </c>
      <c r="AS310" s="165" t="s">
        <v>705</v>
      </c>
      <c r="AT310" s="175" t="s">
        <v>760</v>
      </c>
      <c r="AU310" s="175" t="s">
        <v>844</v>
      </c>
      <c r="AV310" s="175" t="s">
        <v>849</v>
      </c>
      <c r="AW310" s="172"/>
      <c r="AX310" s="177">
        <v>46023</v>
      </c>
      <c r="AY310" s="177">
        <v>46387</v>
      </c>
      <c r="AZ310" s="173" t="s">
        <v>291</v>
      </c>
      <c r="BA310" s="179"/>
      <c r="BB310" s="176"/>
    </row>
    <row r="311" spans="1:54" s="2" customFormat="1" ht="42.75" x14ac:dyDescent="0.25">
      <c r="A311" s="223"/>
      <c r="B311" s="191"/>
      <c r="C311" s="197"/>
      <c r="D311" s="295"/>
      <c r="E311" s="299"/>
      <c r="F311" s="200"/>
      <c r="G311" s="200"/>
      <c r="H311" s="200"/>
      <c r="I311" s="201"/>
      <c r="J311" s="201"/>
      <c r="K311" s="295"/>
      <c r="L311" s="205"/>
      <c r="M311" s="206"/>
      <c r="N311" s="195"/>
      <c r="O311" s="182"/>
      <c r="P311" s="164"/>
      <c r="Q311" s="182"/>
      <c r="R311" s="182"/>
      <c r="S311" s="183"/>
      <c r="T311" s="66" t="s">
        <v>300</v>
      </c>
      <c r="U311" s="105"/>
      <c r="V311" s="84"/>
      <c r="W311" s="83"/>
      <c r="X311" s="83"/>
      <c r="Y311" s="81" t="str">
        <f t="shared" si="140"/>
        <v/>
      </c>
      <c r="Z311" s="86" t="b">
        <f t="shared" si="141"/>
        <v>0</v>
      </c>
      <c r="AA311" s="83"/>
      <c r="AB311" s="83"/>
      <c r="AC311" s="83"/>
      <c r="AD311" s="184"/>
      <c r="AE311" s="83" t="s">
        <v>10</v>
      </c>
      <c r="AF311" s="86">
        <f>AF310-AI310</f>
        <v>0.6</v>
      </c>
      <c r="AG311" s="83" t="s">
        <v>60</v>
      </c>
      <c r="AH311" s="86" t="b">
        <f t="shared" si="142"/>
        <v>0</v>
      </c>
      <c r="AI311" s="86">
        <f t="shared" si="143"/>
        <v>0</v>
      </c>
      <c r="AJ311" s="185"/>
      <c r="AK311" s="186"/>
      <c r="AL311" s="187"/>
      <c r="AM311" s="185"/>
      <c r="AN311" s="187"/>
      <c r="AO311" s="219"/>
      <c r="AP311" s="220"/>
      <c r="AQ311" s="218"/>
      <c r="AR311" s="163"/>
      <c r="AS311" s="165"/>
      <c r="AT311" s="175"/>
      <c r="AU311" s="175"/>
      <c r="AV311" s="175"/>
      <c r="AW311" s="172"/>
      <c r="AX311" s="178"/>
      <c r="AY311" s="178"/>
      <c r="AZ311" s="174"/>
      <c r="BA311" s="179"/>
      <c r="BB311" s="176"/>
    </row>
    <row r="312" spans="1:54" ht="42.75" customHeight="1" x14ac:dyDescent="0.25">
      <c r="A312" s="223">
        <f t="shared" ref="A312" si="166">A310+1</f>
        <v>152</v>
      </c>
      <c r="B312" s="191" t="s">
        <v>72</v>
      </c>
      <c r="C312" s="285" t="s">
        <v>147</v>
      </c>
      <c r="D312" s="297" t="s">
        <v>206</v>
      </c>
      <c r="E312" s="272" t="s">
        <v>305</v>
      </c>
      <c r="F312" s="200" t="s">
        <v>305</v>
      </c>
      <c r="G312" s="200" t="s">
        <v>317</v>
      </c>
      <c r="H312" s="200" t="s">
        <v>319</v>
      </c>
      <c r="I312" s="201" t="s">
        <v>870</v>
      </c>
      <c r="J312" s="201" t="s">
        <v>1097</v>
      </c>
      <c r="K312" s="294" t="s">
        <v>323</v>
      </c>
      <c r="L312" s="204" t="s">
        <v>320</v>
      </c>
      <c r="M312" s="206" t="s">
        <v>180</v>
      </c>
      <c r="N312" s="195" t="s">
        <v>66</v>
      </c>
      <c r="O312" s="182">
        <v>1</v>
      </c>
      <c r="P312" s="164" t="s">
        <v>62</v>
      </c>
      <c r="Q312" s="182">
        <v>0.8</v>
      </c>
      <c r="R312" s="182" t="s">
        <v>1098</v>
      </c>
      <c r="S312" s="183" t="s">
        <v>859</v>
      </c>
      <c r="T312" s="66" t="s">
        <v>298</v>
      </c>
      <c r="U312" s="105" t="s">
        <v>1070</v>
      </c>
      <c r="V312" s="104" t="s">
        <v>35</v>
      </c>
      <c r="W312" s="107" t="s">
        <v>53</v>
      </c>
      <c r="X312" s="107" t="s">
        <v>54</v>
      </c>
      <c r="Y312" s="103" t="s">
        <v>278</v>
      </c>
      <c r="Z312" s="106">
        <v>0.4</v>
      </c>
      <c r="AA312" s="107" t="s">
        <v>55</v>
      </c>
      <c r="AB312" s="107" t="s">
        <v>56</v>
      </c>
      <c r="AC312" s="107" t="s">
        <v>57</v>
      </c>
      <c r="AD312" s="184" t="str">
        <f t="shared" ref="AD312" si="167">J312</f>
        <v xml:space="preserve">Posibilidad de incumplimiento en la tamizacion del riesgo  cardiovascular durante la consulta de valoracion integral  </v>
      </c>
      <c r="AE312" s="107" t="s">
        <v>10</v>
      </c>
      <c r="AF312" s="106">
        <v>1</v>
      </c>
      <c r="AG312" s="107" t="s">
        <v>52</v>
      </c>
      <c r="AH312" s="106">
        <v>0.4</v>
      </c>
      <c r="AI312" s="106">
        <v>0.4</v>
      </c>
      <c r="AJ312" s="185">
        <v>0.6</v>
      </c>
      <c r="AK312" s="186">
        <v>0.8</v>
      </c>
      <c r="AL312" s="187" t="s">
        <v>61</v>
      </c>
      <c r="AM312" s="185">
        <v>0.6</v>
      </c>
      <c r="AN312" s="187" t="s">
        <v>62</v>
      </c>
      <c r="AO312" s="219">
        <v>0.8</v>
      </c>
      <c r="AP312" s="220" t="s">
        <v>1099</v>
      </c>
      <c r="AQ312" s="217" t="s">
        <v>859</v>
      </c>
      <c r="AR312" s="163" t="s">
        <v>59</v>
      </c>
      <c r="AS312" s="165" t="s">
        <v>871</v>
      </c>
      <c r="AT312" s="165" t="s">
        <v>872</v>
      </c>
      <c r="AU312" s="175" t="s">
        <v>873</v>
      </c>
      <c r="AV312" s="165" t="s">
        <v>874</v>
      </c>
      <c r="AW312" s="172"/>
      <c r="AX312" s="180">
        <v>46023</v>
      </c>
      <c r="AY312" s="180">
        <v>46387</v>
      </c>
      <c r="AZ312" s="173" t="s">
        <v>291</v>
      </c>
      <c r="BA312" s="179"/>
      <c r="BB312" s="176"/>
    </row>
    <row r="313" spans="1:54" ht="42.75" x14ac:dyDescent="0.25">
      <c r="A313" s="223"/>
      <c r="B313" s="191"/>
      <c r="C313" s="296"/>
      <c r="D313" s="298"/>
      <c r="E313" s="299"/>
      <c r="F313" s="200"/>
      <c r="G313" s="200"/>
      <c r="H313" s="200"/>
      <c r="I313" s="201"/>
      <c r="J313" s="201"/>
      <c r="K313" s="295"/>
      <c r="L313" s="205"/>
      <c r="M313" s="206"/>
      <c r="N313" s="195"/>
      <c r="O313" s="182"/>
      <c r="P313" s="164"/>
      <c r="Q313" s="182"/>
      <c r="R313" s="182"/>
      <c r="S313" s="183"/>
      <c r="T313" s="66" t="s">
        <v>300</v>
      </c>
      <c r="U313" s="105"/>
      <c r="V313" s="104"/>
      <c r="W313" s="107"/>
      <c r="X313" s="107"/>
      <c r="Y313" s="103" t="s">
        <v>1100</v>
      </c>
      <c r="Z313" s="106" t="b">
        <v>0</v>
      </c>
      <c r="AA313" s="107"/>
      <c r="AB313" s="107"/>
      <c r="AC313" s="107"/>
      <c r="AD313" s="184"/>
      <c r="AE313" s="107" t="s">
        <v>10</v>
      </c>
      <c r="AF313" s="106">
        <v>0.6</v>
      </c>
      <c r="AG313" s="107" t="s">
        <v>60</v>
      </c>
      <c r="AH313" s="106" t="b">
        <v>0</v>
      </c>
      <c r="AI313" s="106">
        <v>0</v>
      </c>
      <c r="AJ313" s="185"/>
      <c r="AK313" s="186"/>
      <c r="AL313" s="187"/>
      <c r="AM313" s="185"/>
      <c r="AN313" s="187"/>
      <c r="AO313" s="219"/>
      <c r="AP313" s="220"/>
      <c r="AQ313" s="218"/>
      <c r="AR313" s="163"/>
      <c r="AS313" s="165"/>
      <c r="AT313" s="165"/>
      <c r="AU313" s="175"/>
      <c r="AV313" s="165"/>
      <c r="AW313" s="172"/>
      <c r="AX313" s="180"/>
      <c r="AY313" s="180"/>
      <c r="AZ313" s="174"/>
      <c r="BA313" s="179"/>
      <c r="BB313" s="176"/>
    </row>
    <row r="314" spans="1:54" ht="42.75" x14ac:dyDescent="0.25">
      <c r="A314" s="223">
        <f t="shared" ref="A314" si="168">A312+1</f>
        <v>153</v>
      </c>
      <c r="B314" s="191" t="s">
        <v>72</v>
      </c>
      <c r="C314" s="285" t="s">
        <v>147</v>
      </c>
      <c r="D314" s="297" t="s">
        <v>206</v>
      </c>
      <c r="E314" s="272" t="s">
        <v>305</v>
      </c>
      <c r="F314" s="200" t="s">
        <v>305</v>
      </c>
      <c r="G314" s="200" t="s">
        <v>317</v>
      </c>
      <c r="H314" s="200" t="s">
        <v>319</v>
      </c>
      <c r="I314" s="201" t="s">
        <v>875</v>
      </c>
      <c r="J314" s="201" t="s">
        <v>1101</v>
      </c>
      <c r="K314" s="294" t="s">
        <v>323</v>
      </c>
      <c r="L314" s="204" t="s">
        <v>320</v>
      </c>
      <c r="M314" s="206" t="s">
        <v>180</v>
      </c>
      <c r="N314" s="195" t="s">
        <v>66</v>
      </c>
      <c r="O314" s="182">
        <v>1</v>
      </c>
      <c r="P314" s="164" t="s">
        <v>62</v>
      </c>
      <c r="Q314" s="182">
        <v>0.8</v>
      </c>
      <c r="R314" s="182" t="s">
        <v>1098</v>
      </c>
      <c r="S314" s="183" t="s">
        <v>859</v>
      </c>
      <c r="T314" s="66" t="s">
        <v>298</v>
      </c>
      <c r="U314" s="105" t="s">
        <v>1071</v>
      </c>
      <c r="V314" s="104" t="s">
        <v>35</v>
      </c>
      <c r="W314" s="107" t="s">
        <v>53</v>
      </c>
      <c r="X314" s="107" t="s">
        <v>54</v>
      </c>
      <c r="Y314" s="103" t="s">
        <v>278</v>
      </c>
      <c r="Z314" s="106">
        <v>0.4</v>
      </c>
      <c r="AA314" s="107" t="s">
        <v>55</v>
      </c>
      <c r="AB314" s="107" t="s">
        <v>56</v>
      </c>
      <c r="AC314" s="107" t="s">
        <v>57</v>
      </c>
      <c r="AD314" s="184" t="str">
        <f t="shared" ref="AD314" si="169">J314</f>
        <v>Probabilidad de aumento en diagnósticos de caries por no intervención oportuna en salud oral</v>
      </c>
      <c r="AE314" s="107" t="s">
        <v>10</v>
      </c>
      <c r="AF314" s="106">
        <v>1</v>
      </c>
      <c r="AG314" s="107" t="s">
        <v>52</v>
      </c>
      <c r="AH314" s="106">
        <v>0.4</v>
      </c>
      <c r="AI314" s="106">
        <v>0.4</v>
      </c>
      <c r="AJ314" s="185">
        <v>0.6</v>
      </c>
      <c r="AK314" s="186">
        <v>0.8</v>
      </c>
      <c r="AL314" s="187" t="s">
        <v>61</v>
      </c>
      <c r="AM314" s="185">
        <v>0.6</v>
      </c>
      <c r="AN314" s="187" t="s">
        <v>62</v>
      </c>
      <c r="AO314" s="219">
        <v>0.8</v>
      </c>
      <c r="AP314" s="220" t="s">
        <v>1099</v>
      </c>
      <c r="AQ314" s="217" t="s">
        <v>859</v>
      </c>
      <c r="AR314" s="163" t="s">
        <v>59</v>
      </c>
      <c r="AS314" s="165" t="s">
        <v>876</v>
      </c>
      <c r="AT314" s="165" t="s">
        <v>1102</v>
      </c>
      <c r="AU314" s="175" t="s">
        <v>1103</v>
      </c>
      <c r="AV314" s="165" t="s">
        <v>877</v>
      </c>
      <c r="AW314" s="172"/>
      <c r="AX314" s="180">
        <v>46023</v>
      </c>
      <c r="AY314" s="180">
        <v>46387</v>
      </c>
      <c r="AZ314" s="173" t="s">
        <v>291</v>
      </c>
      <c r="BA314" s="179"/>
      <c r="BB314" s="176"/>
    </row>
    <row r="315" spans="1:54" ht="42.75" x14ac:dyDescent="0.25">
      <c r="A315" s="223"/>
      <c r="B315" s="191"/>
      <c r="C315" s="296"/>
      <c r="D315" s="298"/>
      <c r="E315" s="299"/>
      <c r="F315" s="200"/>
      <c r="G315" s="200"/>
      <c r="H315" s="200"/>
      <c r="I315" s="201"/>
      <c r="J315" s="201"/>
      <c r="K315" s="295"/>
      <c r="L315" s="205"/>
      <c r="M315" s="206"/>
      <c r="N315" s="195"/>
      <c r="O315" s="182"/>
      <c r="P315" s="164"/>
      <c r="Q315" s="182"/>
      <c r="R315" s="182"/>
      <c r="S315" s="183"/>
      <c r="T315" s="66" t="s">
        <v>300</v>
      </c>
      <c r="U315" s="105"/>
      <c r="V315" s="104"/>
      <c r="W315" s="107"/>
      <c r="X315" s="107"/>
      <c r="Y315" s="103" t="s">
        <v>1100</v>
      </c>
      <c r="Z315" s="106" t="b">
        <v>0</v>
      </c>
      <c r="AA315" s="107"/>
      <c r="AB315" s="107"/>
      <c r="AC315" s="107"/>
      <c r="AD315" s="184"/>
      <c r="AE315" s="107" t="s">
        <v>10</v>
      </c>
      <c r="AF315" s="106">
        <v>0.6</v>
      </c>
      <c r="AG315" s="107" t="s">
        <v>60</v>
      </c>
      <c r="AH315" s="106" t="b">
        <v>0</v>
      </c>
      <c r="AI315" s="106">
        <v>0</v>
      </c>
      <c r="AJ315" s="185"/>
      <c r="AK315" s="186"/>
      <c r="AL315" s="187"/>
      <c r="AM315" s="185"/>
      <c r="AN315" s="187"/>
      <c r="AO315" s="219"/>
      <c r="AP315" s="220"/>
      <c r="AQ315" s="218"/>
      <c r="AR315" s="163"/>
      <c r="AS315" s="165"/>
      <c r="AT315" s="165"/>
      <c r="AU315" s="175"/>
      <c r="AV315" s="165"/>
      <c r="AW315" s="172"/>
      <c r="AX315" s="180"/>
      <c r="AY315" s="180"/>
      <c r="AZ315" s="174"/>
      <c r="BA315" s="179"/>
      <c r="BB315" s="176"/>
    </row>
    <row r="316" spans="1:54" ht="42.75" customHeight="1" x14ac:dyDescent="0.25">
      <c r="A316" s="223">
        <f t="shared" ref="A316" si="170">A314+1</f>
        <v>154</v>
      </c>
      <c r="B316" s="191" t="s">
        <v>72</v>
      </c>
      <c r="C316" s="285" t="s">
        <v>147</v>
      </c>
      <c r="D316" s="297" t="s">
        <v>206</v>
      </c>
      <c r="E316" s="272" t="s">
        <v>305</v>
      </c>
      <c r="F316" s="200" t="s">
        <v>305</v>
      </c>
      <c r="G316" s="200" t="s">
        <v>317</v>
      </c>
      <c r="H316" s="200" t="s">
        <v>319</v>
      </c>
      <c r="I316" s="201" t="s">
        <v>878</v>
      </c>
      <c r="J316" s="201" t="s">
        <v>879</v>
      </c>
      <c r="K316" s="294" t="s">
        <v>323</v>
      </c>
      <c r="L316" s="204" t="s">
        <v>320</v>
      </c>
      <c r="M316" s="206" t="s">
        <v>180</v>
      </c>
      <c r="N316" s="195" t="s">
        <v>66</v>
      </c>
      <c r="O316" s="182">
        <v>1</v>
      </c>
      <c r="P316" s="164" t="s">
        <v>62</v>
      </c>
      <c r="Q316" s="182">
        <v>0.8</v>
      </c>
      <c r="R316" s="182" t="s">
        <v>1098</v>
      </c>
      <c r="S316" s="183" t="s">
        <v>859</v>
      </c>
      <c r="T316" s="66" t="s">
        <v>298</v>
      </c>
      <c r="U316" s="105" t="s">
        <v>1072</v>
      </c>
      <c r="V316" s="104" t="s">
        <v>35</v>
      </c>
      <c r="W316" s="107" t="s">
        <v>53</v>
      </c>
      <c r="X316" s="107" t="s">
        <v>54</v>
      </c>
      <c r="Y316" s="103" t="s">
        <v>278</v>
      </c>
      <c r="Z316" s="106">
        <v>0.4</v>
      </c>
      <c r="AA316" s="107" t="s">
        <v>55</v>
      </c>
      <c r="AB316" s="107" t="s">
        <v>56</v>
      </c>
      <c r="AC316" s="107" t="s">
        <v>57</v>
      </c>
      <c r="AD316" s="184" t="str">
        <f t="shared" ref="AD316" si="171">J316</f>
        <v>probabilidad del aumento de la morbi motalidad materno perinatal por la no adherenia a la ruta de atencionen salud materno perinatal.</v>
      </c>
      <c r="AE316" s="107" t="s">
        <v>10</v>
      </c>
      <c r="AF316" s="106">
        <v>1</v>
      </c>
      <c r="AG316" s="107" t="s">
        <v>52</v>
      </c>
      <c r="AH316" s="106">
        <v>0.4</v>
      </c>
      <c r="AI316" s="106">
        <v>0.4</v>
      </c>
      <c r="AJ316" s="185">
        <v>0.6</v>
      </c>
      <c r="AK316" s="186">
        <v>0.8</v>
      </c>
      <c r="AL316" s="187" t="s">
        <v>61</v>
      </c>
      <c r="AM316" s="185">
        <v>0.6</v>
      </c>
      <c r="AN316" s="187" t="s">
        <v>62</v>
      </c>
      <c r="AO316" s="219">
        <v>0.8</v>
      </c>
      <c r="AP316" s="220" t="s">
        <v>1099</v>
      </c>
      <c r="AQ316" s="217" t="s">
        <v>859</v>
      </c>
      <c r="AR316" s="163" t="s">
        <v>59</v>
      </c>
      <c r="AS316" s="165" t="s">
        <v>880</v>
      </c>
      <c r="AT316" s="165" t="s">
        <v>881</v>
      </c>
      <c r="AU316" s="175" t="s">
        <v>882</v>
      </c>
      <c r="AV316" s="165" t="s">
        <v>883</v>
      </c>
      <c r="AW316" s="172"/>
      <c r="AX316" s="180">
        <v>46023</v>
      </c>
      <c r="AY316" s="180">
        <v>46387</v>
      </c>
      <c r="AZ316" s="173" t="s">
        <v>291</v>
      </c>
      <c r="BA316" s="179"/>
      <c r="BB316" s="176"/>
    </row>
    <row r="317" spans="1:54" ht="42.75" x14ac:dyDescent="0.25">
      <c r="A317" s="223"/>
      <c r="B317" s="191"/>
      <c r="C317" s="296"/>
      <c r="D317" s="298"/>
      <c r="E317" s="299"/>
      <c r="F317" s="200"/>
      <c r="G317" s="200"/>
      <c r="H317" s="200"/>
      <c r="I317" s="201"/>
      <c r="J317" s="201"/>
      <c r="K317" s="295"/>
      <c r="L317" s="205"/>
      <c r="M317" s="206"/>
      <c r="N317" s="195"/>
      <c r="O317" s="182"/>
      <c r="P317" s="164"/>
      <c r="Q317" s="182"/>
      <c r="R317" s="182"/>
      <c r="S317" s="183"/>
      <c r="T317" s="66" t="s">
        <v>300</v>
      </c>
      <c r="U317" s="105"/>
      <c r="V317" s="104"/>
      <c r="W317" s="107"/>
      <c r="X317" s="107"/>
      <c r="Y317" s="103" t="s">
        <v>1100</v>
      </c>
      <c r="Z317" s="106" t="b">
        <v>0</v>
      </c>
      <c r="AA317" s="107"/>
      <c r="AB317" s="107"/>
      <c r="AC317" s="107"/>
      <c r="AD317" s="184"/>
      <c r="AE317" s="107" t="s">
        <v>10</v>
      </c>
      <c r="AF317" s="106">
        <v>0.6</v>
      </c>
      <c r="AG317" s="107" t="s">
        <v>60</v>
      </c>
      <c r="AH317" s="106" t="b">
        <v>0</v>
      </c>
      <c r="AI317" s="106">
        <v>0</v>
      </c>
      <c r="AJ317" s="185"/>
      <c r="AK317" s="186"/>
      <c r="AL317" s="187"/>
      <c r="AM317" s="185"/>
      <c r="AN317" s="187"/>
      <c r="AO317" s="219"/>
      <c r="AP317" s="220"/>
      <c r="AQ317" s="218"/>
      <c r="AR317" s="163"/>
      <c r="AS317" s="165"/>
      <c r="AT317" s="165"/>
      <c r="AU317" s="175"/>
      <c r="AV317" s="165"/>
      <c r="AW317" s="172"/>
      <c r="AX317" s="180"/>
      <c r="AY317" s="180"/>
      <c r="AZ317" s="174"/>
      <c r="BA317" s="179"/>
      <c r="BB317" s="176"/>
    </row>
    <row r="318" spans="1:54" ht="42.75" customHeight="1" x14ac:dyDescent="0.25">
      <c r="A318" s="223">
        <f t="shared" ref="A318" si="172">A316+1</f>
        <v>155</v>
      </c>
      <c r="B318" s="191" t="s">
        <v>72</v>
      </c>
      <c r="C318" s="285" t="s">
        <v>147</v>
      </c>
      <c r="D318" s="297" t="s">
        <v>209</v>
      </c>
      <c r="E318" s="272" t="s">
        <v>305</v>
      </c>
      <c r="F318" s="200" t="s">
        <v>305</v>
      </c>
      <c r="G318" s="200" t="s">
        <v>317</v>
      </c>
      <c r="H318" s="200" t="s">
        <v>319</v>
      </c>
      <c r="I318" s="201" t="s">
        <v>884</v>
      </c>
      <c r="J318" s="201" t="s">
        <v>1104</v>
      </c>
      <c r="K318" s="294" t="s">
        <v>323</v>
      </c>
      <c r="L318" s="204" t="s">
        <v>320</v>
      </c>
      <c r="M318" s="206" t="s">
        <v>180</v>
      </c>
      <c r="N318" s="195" t="s">
        <v>66</v>
      </c>
      <c r="O318" s="182">
        <v>1</v>
      </c>
      <c r="P318" s="164" t="s">
        <v>62</v>
      </c>
      <c r="Q318" s="182">
        <v>0.8</v>
      </c>
      <c r="R318" s="182" t="s">
        <v>1098</v>
      </c>
      <c r="S318" s="183" t="s">
        <v>859</v>
      </c>
      <c r="T318" s="66" t="s">
        <v>298</v>
      </c>
      <c r="U318" s="105" t="s">
        <v>1073</v>
      </c>
      <c r="V318" s="104" t="s">
        <v>35</v>
      </c>
      <c r="W318" s="107" t="s">
        <v>53</v>
      </c>
      <c r="X318" s="107" t="s">
        <v>54</v>
      </c>
      <c r="Y318" s="103" t="s">
        <v>278</v>
      </c>
      <c r="Z318" s="106">
        <v>0.4</v>
      </c>
      <c r="AA318" s="107" t="s">
        <v>55</v>
      </c>
      <c r="AB318" s="107" t="s">
        <v>56</v>
      </c>
      <c r="AC318" s="107" t="s">
        <v>57</v>
      </c>
      <c r="AD318" s="184" t="str">
        <f t="shared" ref="AD318" si="173">J318</f>
        <v>probalidad de fallas en la atencion  de usuarios atendidos  por  consumo  sustancias psicoactivas por la no adherencia a la ruta de atencion en salud mental</v>
      </c>
      <c r="AE318" s="107" t="s">
        <v>10</v>
      </c>
      <c r="AF318" s="106">
        <v>1</v>
      </c>
      <c r="AG318" s="107" t="s">
        <v>52</v>
      </c>
      <c r="AH318" s="106">
        <v>0.4</v>
      </c>
      <c r="AI318" s="106">
        <v>0.4</v>
      </c>
      <c r="AJ318" s="185">
        <v>0.6</v>
      </c>
      <c r="AK318" s="186">
        <v>0.8</v>
      </c>
      <c r="AL318" s="187" t="s">
        <v>61</v>
      </c>
      <c r="AM318" s="185">
        <v>0.6</v>
      </c>
      <c r="AN318" s="187" t="s">
        <v>62</v>
      </c>
      <c r="AO318" s="219">
        <v>0.8</v>
      </c>
      <c r="AP318" s="220" t="s">
        <v>1099</v>
      </c>
      <c r="AQ318" s="217" t="s">
        <v>859</v>
      </c>
      <c r="AR318" s="163" t="s">
        <v>59</v>
      </c>
      <c r="AS318" s="165" t="s">
        <v>885</v>
      </c>
      <c r="AT318" s="165" t="s">
        <v>886</v>
      </c>
      <c r="AU318" s="175" t="s">
        <v>887</v>
      </c>
      <c r="AV318" s="165" t="s">
        <v>888</v>
      </c>
      <c r="AW318" s="172"/>
      <c r="AX318" s="180">
        <v>46023</v>
      </c>
      <c r="AY318" s="180">
        <v>46387</v>
      </c>
      <c r="AZ318" s="173" t="s">
        <v>291</v>
      </c>
      <c r="BA318" s="179"/>
      <c r="BB318" s="176"/>
    </row>
    <row r="319" spans="1:54" ht="42.75" x14ac:dyDescent="0.25">
      <c r="A319" s="223"/>
      <c r="B319" s="191"/>
      <c r="C319" s="296"/>
      <c r="D319" s="298"/>
      <c r="E319" s="299"/>
      <c r="F319" s="200"/>
      <c r="G319" s="200"/>
      <c r="H319" s="200"/>
      <c r="I319" s="201"/>
      <c r="J319" s="201"/>
      <c r="K319" s="295"/>
      <c r="L319" s="205"/>
      <c r="M319" s="206"/>
      <c r="N319" s="195"/>
      <c r="O319" s="182"/>
      <c r="P319" s="164"/>
      <c r="Q319" s="182"/>
      <c r="R319" s="182"/>
      <c r="S319" s="183"/>
      <c r="T319" s="66" t="s">
        <v>300</v>
      </c>
      <c r="U319" s="105"/>
      <c r="V319" s="104"/>
      <c r="W319" s="107"/>
      <c r="X319" s="107"/>
      <c r="Y319" s="103" t="s">
        <v>1100</v>
      </c>
      <c r="Z319" s="106" t="b">
        <v>0</v>
      </c>
      <c r="AA319" s="107"/>
      <c r="AB319" s="107"/>
      <c r="AC319" s="107"/>
      <c r="AD319" s="184"/>
      <c r="AE319" s="107" t="s">
        <v>10</v>
      </c>
      <c r="AF319" s="106">
        <v>0.6</v>
      </c>
      <c r="AG319" s="107" t="s">
        <v>60</v>
      </c>
      <c r="AH319" s="106" t="b">
        <v>0</v>
      </c>
      <c r="AI319" s="106">
        <v>0</v>
      </c>
      <c r="AJ319" s="185"/>
      <c r="AK319" s="186"/>
      <c r="AL319" s="187"/>
      <c r="AM319" s="185"/>
      <c r="AN319" s="187"/>
      <c r="AO319" s="219"/>
      <c r="AP319" s="220"/>
      <c r="AQ319" s="218"/>
      <c r="AR319" s="163"/>
      <c r="AS319" s="165"/>
      <c r="AT319" s="165"/>
      <c r="AU319" s="175"/>
      <c r="AV319" s="165"/>
      <c r="AW319" s="172"/>
      <c r="AX319" s="180"/>
      <c r="AY319" s="180"/>
      <c r="AZ319" s="174"/>
      <c r="BA319" s="179"/>
      <c r="BB319" s="176"/>
    </row>
    <row r="320" spans="1:54" ht="42.75" customHeight="1" x14ac:dyDescent="0.25">
      <c r="A320" s="223">
        <f t="shared" ref="A320" si="174">A318+1</f>
        <v>156</v>
      </c>
      <c r="B320" s="191" t="s">
        <v>72</v>
      </c>
      <c r="C320" s="285" t="s">
        <v>147</v>
      </c>
      <c r="D320" s="297" t="s">
        <v>209</v>
      </c>
      <c r="E320" s="272" t="s">
        <v>305</v>
      </c>
      <c r="F320" s="200" t="s">
        <v>305</v>
      </c>
      <c r="G320" s="200" t="s">
        <v>317</v>
      </c>
      <c r="H320" s="200" t="s">
        <v>319</v>
      </c>
      <c r="I320" s="201" t="s">
        <v>884</v>
      </c>
      <c r="J320" s="201" t="s">
        <v>889</v>
      </c>
      <c r="K320" s="294" t="s">
        <v>323</v>
      </c>
      <c r="L320" s="204" t="s">
        <v>320</v>
      </c>
      <c r="M320" s="206" t="s">
        <v>180</v>
      </c>
      <c r="N320" s="195" t="s">
        <v>66</v>
      </c>
      <c r="O320" s="182">
        <v>1</v>
      </c>
      <c r="P320" s="164" t="s">
        <v>62</v>
      </c>
      <c r="Q320" s="182">
        <v>0.8</v>
      </c>
      <c r="R320" s="182" t="s">
        <v>1098</v>
      </c>
      <c r="S320" s="183" t="s">
        <v>859</v>
      </c>
      <c r="T320" s="66" t="s">
        <v>298</v>
      </c>
      <c r="U320" s="105" t="s">
        <v>1074</v>
      </c>
      <c r="V320" s="104" t="s">
        <v>35</v>
      </c>
      <c r="W320" s="107" t="s">
        <v>53</v>
      </c>
      <c r="X320" s="107" t="s">
        <v>54</v>
      </c>
      <c r="Y320" s="103" t="s">
        <v>278</v>
      </c>
      <c r="Z320" s="106">
        <v>0.4</v>
      </c>
      <c r="AA320" s="107" t="s">
        <v>55</v>
      </c>
      <c r="AB320" s="107" t="s">
        <v>56</v>
      </c>
      <c r="AC320" s="107" t="s">
        <v>57</v>
      </c>
      <c r="AD320" s="184" t="str">
        <f t="shared" ref="AD320" si="175">J320</f>
        <v xml:space="preserve">Probabilidad de aumento de complicaciones en la salud mental y fisica por la no atencion, reconocimiento y adherencia a protocolos y lineamientos nacionales para atencion de casos sospechos de algun tipo de violencia </v>
      </c>
      <c r="AE320" s="107" t="s">
        <v>10</v>
      </c>
      <c r="AF320" s="106">
        <v>1</v>
      </c>
      <c r="AG320" s="107" t="s">
        <v>52</v>
      </c>
      <c r="AH320" s="106">
        <v>0.4</v>
      </c>
      <c r="AI320" s="106">
        <v>0.4</v>
      </c>
      <c r="AJ320" s="185">
        <v>0.6</v>
      </c>
      <c r="AK320" s="186">
        <v>0.8</v>
      </c>
      <c r="AL320" s="187" t="s">
        <v>61</v>
      </c>
      <c r="AM320" s="185">
        <v>0.6</v>
      </c>
      <c r="AN320" s="187" t="s">
        <v>62</v>
      </c>
      <c r="AO320" s="219">
        <v>0.8</v>
      </c>
      <c r="AP320" s="220" t="s">
        <v>1099</v>
      </c>
      <c r="AQ320" s="217" t="s">
        <v>859</v>
      </c>
      <c r="AR320" s="163" t="s">
        <v>59</v>
      </c>
      <c r="AS320" s="165" t="s">
        <v>890</v>
      </c>
      <c r="AT320" s="165" t="s">
        <v>891</v>
      </c>
      <c r="AU320" s="175" t="s">
        <v>892</v>
      </c>
      <c r="AV320" s="165" t="s">
        <v>893</v>
      </c>
      <c r="AW320" s="172"/>
      <c r="AX320" s="180">
        <v>46023</v>
      </c>
      <c r="AY320" s="180">
        <v>46387</v>
      </c>
      <c r="AZ320" s="173" t="s">
        <v>291</v>
      </c>
      <c r="BA320" s="179"/>
      <c r="BB320" s="176"/>
    </row>
    <row r="321" spans="1:54" ht="42.75" x14ac:dyDescent="0.25">
      <c r="A321" s="223"/>
      <c r="B321" s="191"/>
      <c r="C321" s="296"/>
      <c r="D321" s="298"/>
      <c r="E321" s="299"/>
      <c r="F321" s="200"/>
      <c r="G321" s="200"/>
      <c r="H321" s="200"/>
      <c r="I321" s="201"/>
      <c r="J321" s="201"/>
      <c r="K321" s="295"/>
      <c r="L321" s="205"/>
      <c r="M321" s="206"/>
      <c r="N321" s="195"/>
      <c r="O321" s="182"/>
      <c r="P321" s="164"/>
      <c r="Q321" s="182"/>
      <c r="R321" s="182"/>
      <c r="S321" s="183"/>
      <c r="T321" s="66" t="s">
        <v>300</v>
      </c>
      <c r="U321" s="105"/>
      <c r="V321" s="104"/>
      <c r="W321" s="107"/>
      <c r="X321" s="107"/>
      <c r="Y321" s="103" t="s">
        <v>1100</v>
      </c>
      <c r="Z321" s="106" t="b">
        <v>0</v>
      </c>
      <c r="AA321" s="107"/>
      <c r="AB321" s="107"/>
      <c r="AC321" s="107"/>
      <c r="AD321" s="184"/>
      <c r="AE321" s="107" t="s">
        <v>10</v>
      </c>
      <c r="AF321" s="106">
        <v>0.6</v>
      </c>
      <c r="AG321" s="107" t="s">
        <v>60</v>
      </c>
      <c r="AH321" s="106" t="b">
        <v>0</v>
      </c>
      <c r="AI321" s="106">
        <v>0</v>
      </c>
      <c r="AJ321" s="185"/>
      <c r="AK321" s="186"/>
      <c r="AL321" s="187"/>
      <c r="AM321" s="185"/>
      <c r="AN321" s="187"/>
      <c r="AO321" s="219"/>
      <c r="AP321" s="220"/>
      <c r="AQ321" s="218"/>
      <c r="AR321" s="163"/>
      <c r="AS321" s="165"/>
      <c r="AT321" s="165"/>
      <c r="AU321" s="175"/>
      <c r="AV321" s="165"/>
      <c r="AW321" s="172"/>
      <c r="AX321" s="180"/>
      <c r="AY321" s="180"/>
      <c r="AZ321" s="174"/>
      <c r="BA321" s="179"/>
      <c r="BB321" s="176"/>
    </row>
    <row r="322" spans="1:54" ht="42.75" customHeight="1" x14ac:dyDescent="0.25">
      <c r="A322" s="223">
        <f t="shared" ref="A322" si="176">A320+1</f>
        <v>157</v>
      </c>
      <c r="B322" s="191" t="s">
        <v>72</v>
      </c>
      <c r="C322" s="285" t="s">
        <v>147</v>
      </c>
      <c r="D322" s="297" t="s">
        <v>209</v>
      </c>
      <c r="E322" s="272" t="s">
        <v>305</v>
      </c>
      <c r="F322" s="200" t="s">
        <v>305</v>
      </c>
      <c r="G322" s="200" t="s">
        <v>317</v>
      </c>
      <c r="H322" s="200" t="s">
        <v>319</v>
      </c>
      <c r="I322" s="201" t="s">
        <v>884</v>
      </c>
      <c r="J322" s="201" t="s">
        <v>1105</v>
      </c>
      <c r="K322" s="294" t="s">
        <v>323</v>
      </c>
      <c r="L322" s="204" t="s">
        <v>320</v>
      </c>
      <c r="M322" s="206" t="s">
        <v>180</v>
      </c>
      <c r="N322" s="195" t="s">
        <v>66</v>
      </c>
      <c r="O322" s="182">
        <v>1</v>
      </c>
      <c r="P322" s="164" t="s">
        <v>62</v>
      </c>
      <c r="Q322" s="182">
        <v>0.8</v>
      </c>
      <c r="R322" s="182" t="s">
        <v>1098</v>
      </c>
      <c r="S322" s="183" t="s">
        <v>859</v>
      </c>
      <c r="T322" s="66" t="s">
        <v>298</v>
      </c>
      <c r="U322" s="105" t="s">
        <v>1075</v>
      </c>
      <c r="V322" s="104" t="s">
        <v>35</v>
      </c>
      <c r="W322" s="107" t="s">
        <v>53</v>
      </c>
      <c r="X322" s="107" t="s">
        <v>54</v>
      </c>
      <c r="Y322" s="103" t="s">
        <v>278</v>
      </c>
      <c r="Z322" s="106">
        <v>0.4</v>
      </c>
      <c r="AA322" s="107" t="s">
        <v>55</v>
      </c>
      <c r="AB322" s="107" t="s">
        <v>56</v>
      </c>
      <c r="AC322" s="107" t="s">
        <v>57</v>
      </c>
      <c r="AD322" s="184" t="str">
        <f t="shared" ref="AD322" si="177">J322</f>
        <v>Probabilidad de complicaciones en salud mental por la no  adherencia a protocolos y lineamientos nacionales para el manejo de eventos en salud mental .</v>
      </c>
      <c r="AE322" s="107" t="s">
        <v>10</v>
      </c>
      <c r="AF322" s="106">
        <v>1</v>
      </c>
      <c r="AG322" s="107" t="s">
        <v>52</v>
      </c>
      <c r="AH322" s="106">
        <v>0.4</v>
      </c>
      <c r="AI322" s="106">
        <v>0.4</v>
      </c>
      <c r="AJ322" s="185">
        <v>0.6</v>
      </c>
      <c r="AK322" s="186">
        <v>0.8</v>
      </c>
      <c r="AL322" s="187" t="s">
        <v>61</v>
      </c>
      <c r="AM322" s="185">
        <v>0.6</v>
      </c>
      <c r="AN322" s="187" t="s">
        <v>62</v>
      </c>
      <c r="AO322" s="219">
        <v>0.8</v>
      </c>
      <c r="AP322" s="220" t="s">
        <v>1099</v>
      </c>
      <c r="AQ322" s="217" t="s">
        <v>859</v>
      </c>
      <c r="AR322" s="163" t="s">
        <v>59</v>
      </c>
      <c r="AS322" s="165" t="s">
        <v>894</v>
      </c>
      <c r="AT322" s="165" t="s">
        <v>895</v>
      </c>
      <c r="AU322" s="175" t="s">
        <v>892</v>
      </c>
      <c r="AV322" s="165" t="s">
        <v>896</v>
      </c>
      <c r="AW322" s="172"/>
      <c r="AX322" s="180">
        <v>46023</v>
      </c>
      <c r="AY322" s="180">
        <v>46387</v>
      </c>
      <c r="AZ322" s="173" t="s">
        <v>291</v>
      </c>
      <c r="BA322" s="179"/>
      <c r="BB322" s="176"/>
    </row>
    <row r="323" spans="1:54" ht="42.75" x14ac:dyDescent="0.25">
      <c r="A323" s="223"/>
      <c r="B323" s="191"/>
      <c r="C323" s="296"/>
      <c r="D323" s="298"/>
      <c r="E323" s="299"/>
      <c r="F323" s="200"/>
      <c r="G323" s="200"/>
      <c r="H323" s="200"/>
      <c r="I323" s="201"/>
      <c r="J323" s="201"/>
      <c r="K323" s="295"/>
      <c r="L323" s="205"/>
      <c r="M323" s="206"/>
      <c r="N323" s="195"/>
      <c r="O323" s="182"/>
      <c r="P323" s="164"/>
      <c r="Q323" s="182"/>
      <c r="R323" s="182"/>
      <c r="S323" s="183"/>
      <c r="T323" s="66" t="s">
        <v>300</v>
      </c>
      <c r="U323" s="105"/>
      <c r="V323" s="104"/>
      <c r="W323" s="107"/>
      <c r="X323" s="107"/>
      <c r="Y323" s="103" t="s">
        <v>1100</v>
      </c>
      <c r="Z323" s="106" t="b">
        <v>0</v>
      </c>
      <c r="AA323" s="107"/>
      <c r="AB323" s="107"/>
      <c r="AC323" s="107"/>
      <c r="AD323" s="184"/>
      <c r="AE323" s="107" t="s">
        <v>10</v>
      </c>
      <c r="AF323" s="106">
        <v>0.6</v>
      </c>
      <c r="AG323" s="107" t="s">
        <v>60</v>
      </c>
      <c r="AH323" s="106" t="b">
        <v>0</v>
      </c>
      <c r="AI323" s="106">
        <v>0</v>
      </c>
      <c r="AJ323" s="185"/>
      <c r="AK323" s="186"/>
      <c r="AL323" s="187"/>
      <c r="AM323" s="185"/>
      <c r="AN323" s="187"/>
      <c r="AO323" s="219"/>
      <c r="AP323" s="220"/>
      <c r="AQ323" s="218"/>
      <c r="AR323" s="163"/>
      <c r="AS323" s="165"/>
      <c r="AT323" s="165"/>
      <c r="AU323" s="175"/>
      <c r="AV323" s="165"/>
      <c r="AW323" s="172"/>
      <c r="AX323" s="180"/>
      <c r="AY323" s="180"/>
      <c r="AZ323" s="174"/>
      <c r="BA323" s="179"/>
      <c r="BB323" s="176"/>
    </row>
    <row r="324" spans="1:54" ht="42.75" customHeight="1" x14ac:dyDescent="0.25">
      <c r="A324" s="211">
        <f t="shared" ref="A324" si="178">A322+1</f>
        <v>158</v>
      </c>
      <c r="B324" s="288" t="s">
        <v>72</v>
      </c>
      <c r="C324" s="196" t="s">
        <v>147</v>
      </c>
      <c r="D324" s="289" t="s">
        <v>209</v>
      </c>
      <c r="E324" s="291" t="s">
        <v>305</v>
      </c>
      <c r="F324" s="293" t="s">
        <v>305</v>
      </c>
      <c r="G324" s="293" t="s">
        <v>317</v>
      </c>
      <c r="H324" s="293" t="s">
        <v>319</v>
      </c>
      <c r="I324" s="201" t="s">
        <v>897</v>
      </c>
      <c r="J324" s="201" t="s">
        <v>1280</v>
      </c>
      <c r="K324" s="294" t="s">
        <v>323</v>
      </c>
      <c r="L324" s="204" t="s">
        <v>320</v>
      </c>
      <c r="M324" s="206" t="s">
        <v>180</v>
      </c>
      <c r="N324" s="195" t="s">
        <v>66</v>
      </c>
      <c r="O324" s="182">
        <v>1</v>
      </c>
      <c r="P324" s="164" t="s">
        <v>62</v>
      </c>
      <c r="Q324" s="182">
        <v>0.8</v>
      </c>
      <c r="R324" s="182" t="s">
        <v>1098</v>
      </c>
      <c r="S324" s="183" t="s">
        <v>859</v>
      </c>
      <c r="T324" s="66" t="s">
        <v>298</v>
      </c>
      <c r="U324" s="105" t="s">
        <v>1281</v>
      </c>
      <c r="V324" s="104" t="s">
        <v>35</v>
      </c>
      <c r="W324" s="107" t="s">
        <v>53</v>
      </c>
      <c r="X324" s="107" t="s">
        <v>54</v>
      </c>
      <c r="Y324" s="103" t="s">
        <v>278</v>
      </c>
      <c r="Z324" s="106">
        <v>0.4</v>
      </c>
      <c r="AA324" s="107" t="s">
        <v>55</v>
      </c>
      <c r="AB324" s="107" t="s">
        <v>56</v>
      </c>
      <c r="AC324" s="107" t="s">
        <v>57</v>
      </c>
      <c r="AD324" s="184" t="str">
        <f t="shared" ref="AD324" si="179">J324</f>
        <v xml:space="preserve">Probabilidad de aumento de desenlaces fatales, por la no adherencia a los protocolos y lineamientos nacionales e institucionales para la atención de las agresiones por animales potencialmente transmisores de rabia. </v>
      </c>
      <c r="AE324" s="107" t="s">
        <v>10</v>
      </c>
      <c r="AF324" s="106">
        <v>1</v>
      </c>
      <c r="AG324" s="107" t="s">
        <v>52</v>
      </c>
      <c r="AH324" s="106">
        <v>0.4</v>
      </c>
      <c r="AI324" s="106">
        <v>0.4</v>
      </c>
      <c r="AJ324" s="185">
        <v>0.6</v>
      </c>
      <c r="AK324" s="186">
        <v>0.8</v>
      </c>
      <c r="AL324" s="187" t="s">
        <v>61</v>
      </c>
      <c r="AM324" s="185">
        <v>0.6</v>
      </c>
      <c r="AN324" s="187" t="s">
        <v>62</v>
      </c>
      <c r="AO324" s="219">
        <v>0.8</v>
      </c>
      <c r="AP324" s="220" t="s">
        <v>1099</v>
      </c>
      <c r="AQ324" s="217" t="s">
        <v>859</v>
      </c>
      <c r="AR324" s="163" t="s">
        <v>59</v>
      </c>
      <c r="AS324" s="165" t="s">
        <v>1282</v>
      </c>
      <c r="AT324" s="165" t="s">
        <v>1283</v>
      </c>
      <c r="AU324" s="175" t="s">
        <v>1284</v>
      </c>
      <c r="AV324" s="165" t="s">
        <v>893</v>
      </c>
      <c r="AW324" s="172"/>
      <c r="AX324" s="180">
        <v>46023</v>
      </c>
      <c r="AY324" s="180">
        <v>46387</v>
      </c>
      <c r="AZ324" s="173" t="s">
        <v>291</v>
      </c>
      <c r="BA324" s="179"/>
      <c r="BB324" s="176"/>
    </row>
    <row r="325" spans="1:54" ht="42.75" x14ac:dyDescent="0.25">
      <c r="A325" s="211"/>
      <c r="B325" s="288"/>
      <c r="C325" s="197"/>
      <c r="D325" s="290"/>
      <c r="E325" s="292"/>
      <c r="F325" s="293"/>
      <c r="G325" s="293"/>
      <c r="H325" s="293"/>
      <c r="I325" s="201"/>
      <c r="J325" s="201"/>
      <c r="K325" s="295"/>
      <c r="L325" s="205"/>
      <c r="M325" s="206"/>
      <c r="N325" s="195"/>
      <c r="O325" s="182"/>
      <c r="P325" s="164"/>
      <c r="Q325" s="182"/>
      <c r="R325" s="182"/>
      <c r="S325" s="183"/>
      <c r="T325" s="66" t="s">
        <v>300</v>
      </c>
      <c r="U325" s="105"/>
      <c r="V325" s="104"/>
      <c r="W325" s="107"/>
      <c r="X325" s="107"/>
      <c r="Y325" s="103" t="s">
        <v>1100</v>
      </c>
      <c r="Z325" s="106" t="b">
        <v>0</v>
      </c>
      <c r="AA325" s="107"/>
      <c r="AB325" s="107"/>
      <c r="AC325" s="107"/>
      <c r="AD325" s="184"/>
      <c r="AE325" s="107" t="s">
        <v>10</v>
      </c>
      <c r="AF325" s="106">
        <v>0.6</v>
      </c>
      <c r="AG325" s="107" t="s">
        <v>60</v>
      </c>
      <c r="AH325" s="106" t="b">
        <v>0</v>
      </c>
      <c r="AI325" s="106">
        <v>0</v>
      </c>
      <c r="AJ325" s="185"/>
      <c r="AK325" s="186"/>
      <c r="AL325" s="187"/>
      <c r="AM325" s="185"/>
      <c r="AN325" s="187"/>
      <c r="AO325" s="219"/>
      <c r="AP325" s="220"/>
      <c r="AQ325" s="218"/>
      <c r="AR325" s="163"/>
      <c r="AS325" s="165"/>
      <c r="AT325" s="165"/>
      <c r="AU325" s="175"/>
      <c r="AV325" s="165"/>
      <c r="AW325" s="172"/>
      <c r="AX325" s="180"/>
      <c r="AY325" s="180"/>
      <c r="AZ325" s="174"/>
      <c r="BA325" s="179"/>
      <c r="BB325" s="176"/>
    </row>
    <row r="326" spans="1:54" ht="42.75" customHeight="1" x14ac:dyDescent="0.25">
      <c r="A326" s="211">
        <f t="shared" ref="A326" si="180">A324+1</f>
        <v>159</v>
      </c>
      <c r="B326" s="288" t="s">
        <v>72</v>
      </c>
      <c r="C326" s="196" t="s">
        <v>147</v>
      </c>
      <c r="D326" s="289" t="s">
        <v>209</v>
      </c>
      <c r="E326" s="291" t="s">
        <v>305</v>
      </c>
      <c r="F326" s="293" t="s">
        <v>305</v>
      </c>
      <c r="G326" s="293" t="s">
        <v>317</v>
      </c>
      <c r="H326" s="293" t="s">
        <v>319</v>
      </c>
      <c r="I326" s="201" t="s">
        <v>898</v>
      </c>
      <c r="J326" s="201" t="s">
        <v>1285</v>
      </c>
      <c r="K326" s="294" t="s">
        <v>323</v>
      </c>
      <c r="L326" s="204" t="s">
        <v>320</v>
      </c>
      <c r="M326" s="206" t="s">
        <v>180</v>
      </c>
      <c r="N326" s="195" t="s">
        <v>66</v>
      </c>
      <c r="O326" s="182">
        <v>1</v>
      </c>
      <c r="P326" s="164" t="s">
        <v>62</v>
      </c>
      <c r="Q326" s="182">
        <v>0.8</v>
      </c>
      <c r="R326" s="182" t="s">
        <v>1098</v>
      </c>
      <c r="S326" s="183" t="s">
        <v>859</v>
      </c>
      <c r="T326" s="66" t="s">
        <v>298</v>
      </c>
      <c r="U326" s="105" t="s">
        <v>1286</v>
      </c>
      <c r="V326" s="104" t="s">
        <v>35</v>
      </c>
      <c r="W326" s="107" t="s">
        <v>53</v>
      </c>
      <c r="X326" s="107" t="s">
        <v>54</v>
      </c>
      <c r="Y326" s="103" t="s">
        <v>278</v>
      </c>
      <c r="Z326" s="106">
        <v>0.4</v>
      </c>
      <c r="AA326" s="107" t="s">
        <v>55</v>
      </c>
      <c r="AB326" s="107" t="s">
        <v>56</v>
      </c>
      <c r="AC326" s="107" t="s">
        <v>57</v>
      </c>
      <c r="AD326" s="184" t="str">
        <f t="shared" ref="AD326" si="181">J326</f>
        <v xml:space="preserve">Probabilidad de aumento de desenlaces fatales, por la no adherencia alos protocolos y lineamientos nacionales e institucionales para la atención del evento dengue. </v>
      </c>
      <c r="AE326" s="107" t="s">
        <v>10</v>
      </c>
      <c r="AF326" s="106">
        <v>1</v>
      </c>
      <c r="AG326" s="107" t="s">
        <v>52</v>
      </c>
      <c r="AH326" s="106">
        <v>0.4</v>
      </c>
      <c r="AI326" s="106">
        <v>0.4</v>
      </c>
      <c r="AJ326" s="185">
        <v>0.6</v>
      </c>
      <c r="AK326" s="186">
        <v>0.8</v>
      </c>
      <c r="AL326" s="187" t="s">
        <v>61</v>
      </c>
      <c r="AM326" s="185">
        <v>0.6</v>
      </c>
      <c r="AN326" s="187" t="s">
        <v>62</v>
      </c>
      <c r="AO326" s="219">
        <v>0.8</v>
      </c>
      <c r="AP326" s="220" t="s">
        <v>1099</v>
      </c>
      <c r="AQ326" s="217" t="s">
        <v>859</v>
      </c>
      <c r="AR326" s="163" t="s">
        <v>59</v>
      </c>
      <c r="AS326" s="165" t="s">
        <v>1287</v>
      </c>
      <c r="AT326" s="165" t="s">
        <v>1283</v>
      </c>
      <c r="AU326" s="175" t="s">
        <v>1284</v>
      </c>
      <c r="AV326" s="165" t="s">
        <v>893</v>
      </c>
      <c r="AW326" s="172"/>
      <c r="AX326" s="180">
        <v>46023</v>
      </c>
      <c r="AY326" s="180">
        <v>46387</v>
      </c>
      <c r="AZ326" s="173" t="s">
        <v>291</v>
      </c>
      <c r="BA326" s="179"/>
      <c r="BB326" s="176"/>
    </row>
    <row r="327" spans="1:54" ht="42.75" x14ac:dyDescent="0.25">
      <c r="A327" s="211"/>
      <c r="B327" s="288"/>
      <c r="C327" s="197"/>
      <c r="D327" s="290"/>
      <c r="E327" s="292"/>
      <c r="F327" s="293"/>
      <c r="G327" s="293"/>
      <c r="H327" s="293"/>
      <c r="I327" s="201"/>
      <c r="J327" s="201"/>
      <c r="K327" s="295"/>
      <c r="L327" s="205"/>
      <c r="M327" s="206"/>
      <c r="N327" s="195"/>
      <c r="O327" s="182"/>
      <c r="P327" s="164"/>
      <c r="Q327" s="182"/>
      <c r="R327" s="182"/>
      <c r="S327" s="183"/>
      <c r="T327" s="66" t="s">
        <v>300</v>
      </c>
      <c r="U327" s="105"/>
      <c r="V327" s="104"/>
      <c r="W327" s="107"/>
      <c r="X327" s="107"/>
      <c r="Y327" s="103" t="s">
        <v>1100</v>
      </c>
      <c r="Z327" s="106" t="b">
        <v>0</v>
      </c>
      <c r="AA327" s="107"/>
      <c r="AB327" s="107"/>
      <c r="AC327" s="107"/>
      <c r="AD327" s="184"/>
      <c r="AE327" s="107" t="s">
        <v>10</v>
      </c>
      <c r="AF327" s="106">
        <v>0.6</v>
      </c>
      <c r="AG327" s="107" t="s">
        <v>60</v>
      </c>
      <c r="AH327" s="106" t="b">
        <v>0</v>
      </c>
      <c r="AI327" s="106">
        <v>0</v>
      </c>
      <c r="AJ327" s="185"/>
      <c r="AK327" s="186"/>
      <c r="AL327" s="187"/>
      <c r="AM327" s="185"/>
      <c r="AN327" s="187"/>
      <c r="AO327" s="219"/>
      <c r="AP327" s="220"/>
      <c r="AQ327" s="218"/>
      <c r="AR327" s="163"/>
      <c r="AS327" s="165"/>
      <c r="AT327" s="165"/>
      <c r="AU327" s="175"/>
      <c r="AV327" s="165"/>
      <c r="AW327" s="172"/>
      <c r="AX327" s="180"/>
      <c r="AY327" s="180"/>
      <c r="AZ327" s="174"/>
      <c r="BA327" s="179"/>
      <c r="BB327" s="176"/>
    </row>
    <row r="328" spans="1:54" ht="42.75" x14ac:dyDescent="0.25">
      <c r="A328" s="223">
        <f t="shared" ref="A328" si="182">A326+1</f>
        <v>160</v>
      </c>
      <c r="B328" s="191" t="s">
        <v>72</v>
      </c>
      <c r="C328" s="285" t="s">
        <v>147</v>
      </c>
      <c r="D328" s="198" t="s">
        <v>206</v>
      </c>
      <c r="E328" s="200" t="s">
        <v>305</v>
      </c>
      <c r="F328" s="200" t="s">
        <v>305</v>
      </c>
      <c r="G328" s="200" t="s">
        <v>139</v>
      </c>
      <c r="H328" s="200" t="s">
        <v>319</v>
      </c>
      <c r="I328" s="201" t="s">
        <v>1106</v>
      </c>
      <c r="J328" s="201" t="s">
        <v>1107</v>
      </c>
      <c r="K328" s="200" t="s">
        <v>323</v>
      </c>
      <c r="L328" s="204" t="s">
        <v>320</v>
      </c>
      <c r="M328" s="206" t="s">
        <v>171</v>
      </c>
      <c r="N328" s="195" t="s">
        <v>61</v>
      </c>
      <c r="O328" s="182">
        <v>0.6</v>
      </c>
      <c r="P328" s="164" t="s">
        <v>51</v>
      </c>
      <c r="Q328" s="182">
        <v>0.6</v>
      </c>
      <c r="R328" s="182" t="s">
        <v>1108</v>
      </c>
      <c r="S328" s="183" t="s">
        <v>51</v>
      </c>
      <c r="T328" s="66" t="s">
        <v>298</v>
      </c>
      <c r="U328" s="105" t="s">
        <v>1109</v>
      </c>
      <c r="V328" s="104" t="s">
        <v>35</v>
      </c>
      <c r="W328" s="107" t="s">
        <v>53</v>
      </c>
      <c r="X328" s="107" t="s">
        <v>54</v>
      </c>
      <c r="Y328" s="103" t="s">
        <v>278</v>
      </c>
      <c r="Z328" s="106"/>
      <c r="AA328" s="107" t="s">
        <v>55</v>
      </c>
      <c r="AB328" s="107" t="s">
        <v>56</v>
      </c>
      <c r="AC328" s="107" t="s">
        <v>57</v>
      </c>
      <c r="AD328" s="184" t="str">
        <f t="shared" ref="AD328" si="183">J328</f>
        <v>Probabilidad de perdida de la certificacion IAMI por incumplimiento de los 10 pasos de la estartegia IAMI</v>
      </c>
      <c r="AE328" s="107" t="s">
        <v>10</v>
      </c>
      <c r="AF328" s="106">
        <v>0.6</v>
      </c>
      <c r="AG328" s="107" t="s">
        <v>52</v>
      </c>
      <c r="AH328" s="106">
        <v>0</v>
      </c>
      <c r="AI328" s="106">
        <v>0</v>
      </c>
      <c r="AJ328" s="185">
        <v>0.6</v>
      </c>
      <c r="AK328" s="186">
        <v>0.6</v>
      </c>
      <c r="AL328" s="187" t="s">
        <v>61</v>
      </c>
      <c r="AM328" s="185">
        <v>0.6</v>
      </c>
      <c r="AN328" s="187" t="s">
        <v>51</v>
      </c>
      <c r="AO328" s="219">
        <v>0.6</v>
      </c>
      <c r="AP328" s="220" t="s">
        <v>1108</v>
      </c>
      <c r="AQ328" s="217" t="s">
        <v>51</v>
      </c>
      <c r="AR328" s="163" t="s">
        <v>59</v>
      </c>
      <c r="AS328" s="284" t="s">
        <v>1110</v>
      </c>
      <c r="AT328" s="284" t="s">
        <v>1111</v>
      </c>
      <c r="AU328" s="284" t="s">
        <v>1112</v>
      </c>
      <c r="AV328" s="284" t="s">
        <v>1113</v>
      </c>
      <c r="AW328" s="172"/>
      <c r="AX328" s="180">
        <v>46023</v>
      </c>
      <c r="AY328" s="180">
        <v>46387</v>
      </c>
      <c r="AZ328" s="176" t="s">
        <v>291</v>
      </c>
      <c r="BA328" s="283"/>
      <c r="BB328" s="176"/>
    </row>
    <row r="329" spans="1:54" ht="42.75" x14ac:dyDescent="0.25">
      <c r="A329" s="223"/>
      <c r="B329" s="214"/>
      <c r="C329" s="286"/>
      <c r="D329" s="266"/>
      <c r="E329" s="272"/>
      <c r="F329" s="272"/>
      <c r="G329" s="272"/>
      <c r="H329" s="272"/>
      <c r="I329" s="202"/>
      <c r="J329" s="202"/>
      <c r="K329" s="272"/>
      <c r="L329" s="287"/>
      <c r="M329" s="204"/>
      <c r="N329" s="195"/>
      <c r="O329" s="182"/>
      <c r="P329" s="164"/>
      <c r="Q329" s="182"/>
      <c r="R329" s="182"/>
      <c r="S329" s="183"/>
      <c r="T329" s="66" t="s">
        <v>300</v>
      </c>
      <c r="U329" s="105" t="s">
        <v>1114</v>
      </c>
      <c r="V329" s="104" t="s">
        <v>36</v>
      </c>
      <c r="W329" s="107" t="s">
        <v>67</v>
      </c>
      <c r="X329" s="107" t="s">
        <v>54</v>
      </c>
      <c r="Y329" s="103" t="s">
        <v>282</v>
      </c>
      <c r="Z329" s="106"/>
      <c r="AA329" s="107" t="s">
        <v>55</v>
      </c>
      <c r="AB329" s="107" t="s">
        <v>56</v>
      </c>
      <c r="AC329" s="107" t="s">
        <v>57</v>
      </c>
      <c r="AD329" s="184"/>
      <c r="AE329" s="107" t="s">
        <v>10</v>
      </c>
      <c r="AF329" s="106">
        <v>0.6</v>
      </c>
      <c r="AG329" s="107" t="s">
        <v>60</v>
      </c>
      <c r="AH329" s="106">
        <v>0</v>
      </c>
      <c r="AI329" s="106">
        <v>0</v>
      </c>
      <c r="AJ329" s="185"/>
      <c r="AK329" s="186"/>
      <c r="AL329" s="187"/>
      <c r="AM329" s="185"/>
      <c r="AN329" s="187"/>
      <c r="AO329" s="219"/>
      <c r="AP329" s="220"/>
      <c r="AQ329" s="218"/>
      <c r="AR329" s="163"/>
      <c r="AS329" s="168"/>
      <c r="AT329" s="168"/>
      <c r="AU329" s="168"/>
      <c r="AV329" s="168"/>
      <c r="AW329" s="172"/>
      <c r="AX329" s="180"/>
      <c r="AY329" s="180"/>
      <c r="AZ329" s="176"/>
      <c r="BA329" s="181"/>
      <c r="BB329" s="176"/>
    </row>
    <row r="330" spans="1:54" s="2" customFormat="1" ht="42.75" customHeight="1" x14ac:dyDescent="0.25">
      <c r="A330" s="233">
        <f t="shared" ref="A330" si="184">A328+1</f>
        <v>161</v>
      </c>
      <c r="B330" s="261" t="s">
        <v>75</v>
      </c>
      <c r="C330" s="263" t="s">
        <v>149</v>
      </c>
      <c r="D330" s="265" t="s">
        <v>76</v>
      </c>
      <c r="E330" s="267" t="s">
        <v>83</v>
      </c>
      <c r="F330" s="269" t="s">
        <v>120</v>
      </c>
      <c r="G330" s="271" t="s">
        <v>254</v>
      </c>
      <c r="H330" s="273" t="s">
        <v>262</v>
      </c>
      <c r="I330" s="275" t="s">
        <v>1122</v>
      </c>
      <c r="J330" s="275" t="s">
        <v>1123</v>
      </c>
      <c r="K330" s="277" t="s">
        <v>161</v>
      </c>
      <c r="L330" s="279" t="s">
        <v>265</v>
      </c>
      <c r="M330" s="281" t="s">
        <v>171</v>
      </c>
      <c r="N330" s="250" t="str">
        <f t="shared" ref="N330" si="185">IF(M330="Máximo_2_Veces_por_Año",$I$468,IF(M330="3_a_24_veces_por_año",$I$469,IF(M330="24_a_500_veces_por_año",$I$470,IF(M330="500_a_5000_veces_por_año",$I$471,IF(M330="mas_de_5000_Veces_por_año",$I$472)))))</f>
        <v>Media</v>
      </c>
      <c r="O330" s="182">
        <f t="shared" ref="O330" si="186">IF(N330="Muy Baja",$J$468,IF(N330="Baja",$J$469,IF(N330="Media",$J$470,IF(N330="Alta",$J$471,IF(N330="Muy Alta",$J$472)))))</f>
        <v>0.6</v>
      </c>
      <c r="P330" s="164" t="s">
        <v>62</v>
      </c>
      <c r="Q330" s="182">
        <f t="shared" ref="Q330" si="187">IF(P330="Leve",$I$476,IF(P330="Menor",$I$477,IF(P330="Moderado",$I$478,IF(P330="Mayor",$I$479,IF(P330="Catastrófico",$I$480)))))</f>
        <v>0.8</v>
      </c>
      <c r="R330" s="182" t="str">
        <f t="shared" ref="R330" si="188">N330&amp;P330</f>
        <v>MediaMayor</v>
      </c>
      <c r="S330" s="183" t="str">
        <f t="shared" ref="S330" si="189">IF(R330="Muy AltaLeve","Alto",IF(R330="AltaLeve","Moderado",IF(R330="MediaLeve","Moderado",IF(R330="BajaLeve","Bajo",IF(R330="Muy BajaLeve","Bajo",IF(R330="Muy AltaMenor","Alto",IF(R330="AltaMenor","Moderado",IF(R330="MediaMenor","Moderado",IF(R330="BajaMenor","Moderado",IF(R330="Muy BajaMenor","Bajo",IF(R330="Muy AltaModerado","Alto",IF(R330="AltaModerado","Alto",IF(R330="MediaModerado","Moderado",IF(R330="BajaModerado","Moderado",IF(R330="Muy BajaModerado","Moderado",IF(R330="Muy AltaMayor","Alto",IF(R330="AltaMayor","Alto",IF(R330="MediaMayor","Alto",IF(R330="BajaMayor","Alto",IF(R330="Muy BajaMayor","Alto",IF(R330="Muy AltaCatastrófico","Extremo",IF(R330="AltaCatastrófico","Extremo",IF(R330="MediaCatastrófico","Extremo",IF(R330="BajaCatastrófico","Extremo",IF(R330="Muy BajaCatastrófico","Extremo")))))))))))))))))))))))))</f>
        <v>Alto</v>
      </c>
      <c r="T330" s="66" t="s">
        <v>298</v>
      </c>
      <c r="U330" s="94" t="s">
        <v>589</v>
      </c>
      <c r="V330" s="84" t="s">
        <v>35</v>
      </c>
      <c r="W330" s="83" t="s">
        <v>53</v>
      </c>
      <c r="X330" s="83" t="s">
        <v>54</v>
      </c>
      <c r="Y330" s="81" t="s">
        <v>278</v>
      </c>
      <c r="Z330" s="86">
        <v>0.4</v>
      </c>
      <c r="AA330" s="83" t="s">
        <v>55</v>
      </c>
      <c r="AB330" s="83" t="s">
        <v>56</v>
      </c>
      <c r="AC330" s="83" t="s">
        <v>57</v>
      </c>
      <c r="AD330" s="184" t="str">
        <f t="shared" ref="AD330" si="190">J330</f>
        <v>Posibilidad de que un accidente de trabajo en la ESE IMSALUD se convierta en un accidente grave por el incumplimiento a los procedimientos, guias, protocolos establecidos por el SG-SST.</v>
      </c>
      <c r="AE330" s="83" t="s">
        <v>10</v>
      </c>
      <c r="AF330" s="86">
        <f t="shared" ref="AF330" si="191">O330</f>
        <v>0.6</v>
      </c>
      <c r="AG330" s="83" t="s">
        <v>52</v>
      </c>
      <c r="AH330" s="86">
        <f t="shared" ref="AH330:AH345" si="192">Z330</f>
        <v>0.4</v>
      </c>
      <c r="AI330" s="86">
        <f t="shared" ref="AI330:AI345" si="193">AF330*AH330</f>
        <v>0.24</v>
      </c>
      <c r="AJ330" s="185">
        <f t="shared" ref="AJ330" si="194">AF331-AI331</f>
        <v>0.216</v>
      </c>
      <c r="AK330" s="186">
        <f t="shared" ref="AK330" si="195">Q330</f>
        <v>0.8</v>
      </c>
      <c r="AL330" s="187" t="str">
        <f t="shared" ref="AL330" si="196">IF(AJ330&lt;=0.2,"Muy Baja",IF((AJ330&gt;0.2)*AND(AJ330&lt;=0.4),"Baja",IF((AJ330&gt;0.4)*AND(AJ330&lt;=0.6),"Media",IF((AJ330&gt;0.6)*AND(AJ330&lt;=0.8),"Alta",IF((AJ330&gt;0.8)*AND(AJ330&lt;=1),"Muy Alta",0)))))</f>
        <v>Baja</v>
      </c>
      <c r="AM330" s="185">
        <f t="shared" ref="AM330" si="197">AJ330</f>
        <v>0.216</v>
      </c>
      <c r="AN330" s="187" t="str">
        <f t="shared" ref="AN330" si="198">IF(AK330&lt;=0.2,"Leve",IF((AK330&gt;0.2)*AND(AK330&lt;=0.4),"Menor",IF((AK330&gt;0.4)*AND(AK330&lt;=0.6),"Moderado",IF((AK330&gt;0.6)*AND(AK330&lt;=0.8),"Mayor",IF((AK330&gt;0.8)*AND(AK330&lt;=1),"Catastrófico",0)))))</f>
        <v>Mayor</v>
      </c>
      <c r="AO330" s="219">
        <f t="shared" ref="AO330" si="199">AK330</f>
        <v>0.8</v>
      </c>
      <c r="AP330" s="220" t="str">
        <f t="shared" ref="AP330" si="200">AL330&amp;AN330</f>
        <v>BajaMayor</v>
      </c>
      <c r="AQ330" s="217" t="str">
        <f t="shared" ref="AQ330" si="201">IF(AP330="Muy AltaLeve","Alto",IF(AP330="AltaLeve","Moderado",IF(AP330="MediaLeve","Moderado",IF(AP330="BajaLeve","Bajo",IF(AP330="Muy BajaLeve","Bajo",IF(AP330="Muy AltaMenor","Alto",IF(AP330="AltaMenor","Moderado",IF(AP330="MediaMenor","Moderado",IF(AP330="BajaMenor","Moderado",IF(AP330="Muy BajaMenor","Bajo",IF(AP330="Muy AltaModerado","Alto",IF(AP330="AltaModerado","Alto",IF(AP330="MediaModerado","Moderado",IF(AP330="BajaModerado","Moderado",IF(AP330="Muy BajaModerado","Moderado",IF(AP330="Muy AltaMayor","Alto",IF(AP330="AltaMayor","Alto",IF(AP330="MediaMayor","Alto",IF(AP330="BajaMayor","Alto",IF(AP330="Muy BajaMayor","Alto",IF(AP330="Muy AltaCatastrófico","Extremo",IF(AP330="AltaCatastrófico","Extremo",IF(AP330="MediaCatastrófico","Extremo",IF(AP330="BajaCatastrófico","Extremo",IF(AP330="Muy BajaCatastrófico","Extremo")))))))))))))))))))))))))</f>
        <v>Alto</v>
      </c>
      <c r="AR330" s="163" t="s">
        <v>59</v>
      </c>
      <c r="AS330" s="110" t="s">
        <v>1124</v>
      </c>
      <c r="AT330" s="114" t="s">
        <v>817</v>
      </c>
      <c r="AU330" s="114" t="s">
        <v>1125</v>
      </c>
      <c r="AV330" s="110" t="s">
        <v>814</v>
      </c>
      <c r="AW330" s="172"/>
      <c r="AX330" s="180">
        <v>46023</v>
      </c>
      <c r="AY330" s="109">
        <v>46387</v>
      </c>
      <c r="AZ330" s="113" t="s">
        <v>292</v>
      </c>
      <c r="BA330" s="133"/>
      <c r="BB330" s="131"/>
    </row>
    <row r="331" spans="1:54" s="2" customFormat="1" ht="42.75" x14ac:dyDescent="0.25">
      <c r="A331" s="233"/>
      <c r="B331" s="262"/>
      <c r="C331" s="264"/>
      <c r="D331" s="266"/>
      <c r="E331" s="268"/>
      <c r="F331" s="270"/>
      <c r="G331" s="272"/>
      <c r="H331" s="274"/>
      <c r="I331" s="276"/>
      <c r="J331" s="276"/>
      <c r="K331" s="278"/>
      <c r="L331" s="280"/>
      <c r="M331" s="282"/>
      <c r="N331" s="250"/>
      <c r="O331" s="182"/>
      <c r="P331" s="164"/>
      <c r="Q331" s="182"/>
      <c r="R331" s="182"/>
      <c r="S331" s="183"/>
      <c r="T331" s="66" t="s">
        <v>300</v>
      </c>
      <c r="U331" s="94" t="s">
        <v>590</v>
      </c>
      <c r="V331" s="84" t="s">
        <v>35</v>
      </c>
      <c r="W331" s="83" t="s">
        <v>53</v>
      </c>
      <c r="X331" s="83" t="s">
        <v>54</v>
      </c>
      <c r="Y331" s="81" t="s">
        <v>278</v>
      </c>
      <c r="Z331" s="86">
        <v>0.4</v>
      </c>
      <c r="AA331" s="83" t="s">
        <v>55</v>
      </c>
      <c r="AB331" s="83" t="s">
        <v>56</v>
      </c>
      <c r="AC331" s="83" t="s">
        <v>57</v>
      </c>
      <c r="AD331" s="184"/>
      <c r="AE331" s="83" t="s">
        <v>10</v>
      </c>
      <c r="AF331" s="86">
        <f t="shared" ref="AF331" si="202">AF330-AI330</f>
        <v>0.36</v>
      </c>
      <c r="AG331" s="83" t="s">
        <v>60</v>
      </c>
      <c r="AH331" s="86">
        <f t="shared" si="192"/>
        <v>0.4</v>
      </c>
      <c r="AI331" s="86">
        <f t="shared" si="193"/>
        <v>0.14399999999999999</v>
      </c>
      <c r="AJ331" s="185"/>
      <c r="AK331" s="186"/>
      <c r="AL331" s="187"/>
      <c r="AM331" s="185"/>
      <c r="AN331" s="187"/>
      <c r="AO331" s="219"/>
      <c r="AP331" s="220"/>
      <c r="AQ331" s="218"/>
      <c r="AR331" s="163"/>
      <c r="AS331" s="110" t="s">
        <v>1126</v>
      </c>
      <c r="AT331" s="114" t="s">
        <v>1127</v>
      </c>
      <c r="AU331" s="114" t="s">
        <v>808</v>
      </c>
      <c r="AV331" s="110" t="s">
        <v>814</v>
      </c>
      <c r="AW331" s="172"/>
      <c r="AX331" s="180"/>
      <c r="AY331" s="109">
        <v>46387</v>
      </c>
      <c r="AZ331" s="113" t="s">
        <v>289</v>
      </c>
      <c r="BA331" s="133"/>
      <c r="BB331" s="131"/>
    </row>
    <row r="332" spans="1:54" s="2" customFormat="1" ht="57" x14ac:dyDescent="0.25">
      <c r="A332" s="233">
        <f t="shared" ref="A332:A342" si="203">A330+1</f>
        <v>162</v>
      </c>
      <c r="B332" s="236" t="s">
        <v>75</v>
      </c>
      <c r="C332" s="256" t="s">
        <v>259</v>
      </c>
      <c r="D332" s="258" t="s">
        <v>238</v>
      </c>
      <c r="E332" s="242" t="s">
        <v>305</v>
      </c>
      <c r="F332" s="242" t="s">
        <v>120</v>
      </c>
      <c r="G332" s="236" t="s">
        <v>254</v>
      </c>
      <c r="H332" s="253" t="s">
        <v>262</v>
      </c>
      <c r="I332" s="246" t="s">
        <v>1177</v>
      </c>
      <c r="J332" s="246" t="s">
        <v>1178</v>
      </c>
      <c r="K332" s="236" t="s">
        <v>177</v>
      </c>
      <c r="L332" s="247" t="s">
        <v>324</v>
      </c>
      <c r="M332" s="254" t="s">
        <v>176</v>
      </c>
      <c r="N332" s="250" t="str">
        <f t="shared" ref="N332" si="204">IF(M332="Máximo_2_Veces_por_Año",$I$468,IF(M332="3_a_24_veces_por_año",$I$469,IF(M332="24_a_500_veces_por_año",$I$470,IF(M332="500_a_5000_veces_por_año",$I$471,IF(M332="mas_de_5000_Veces_por_año",$I$472)))))</f>
        <v>Alta</v>
      </c>
      <c r="O332" s="182">
        <f t="shared" ref="O332" si="205">IF(N332="Muy Baja",$J$468,IF(N332="Baja",$J$469,IF(N332="Media",$J$470,IF(N332="Alta",$J$471,IF(N332="Muy Alta",$J$472)))))</f>
        <v>0.8</v>
      </c>
      <c r="P332" s="164" t="s">
        <v>62</v>
      </c>
      <c r="Q332" s="182">
        <f t="shared" ref="Q332" si="206">IF(P332="Leve",$I$476,IF(P332="Menor",$I$477,IF(P332="Moderado",$I$478,IF(P332="Mayor",$I$479,IF(P332="Catastrófico",$I$480)))))</f>
        <v>0.8</v>
      </c>
      <c r="R332" s="182" t="str">
        <f t="shared" ref="R332" si="207">N332&amp;P332</f>
        <v>AltaMayor</v>
      </c>
      <c r="S332" s="183" t="str">
        <f t="shared" ref="S332" si="208">IF(R332="Muy AltaLeve","Alto",IF(R332="AltaLeve","Moderado",IF(R332="MediaLeve","Moderado",IF(R332="BajaLeve","Bajo",IF(R332="Muy BajaLeve","Bajo",IF(R332="Muy AltaMenor","Alto",IF(R332="AltaMenor","Moderado",IF(R332="MediaMenor","Moderado",IF(R332="BajaMenor","Moderado",IF(R332="Muy BajaMenor","Bajo",IF(R332="Muy AltaModerado","Alto",IF(R332="AltaModerado","Alto",IF(R332="MediaModerado","Moderado",IF(R332="BajaModerado","Moderado",IF(R332="Muy BajaModerado","Moderado",IF(R332="Muy AltaMayor","Alto",IF(R332="AltaMayor","Alto",IF(R332="MediaMayor","Alto",IF(R332="BajaMayor","Alto",IF(R332="Muy BajaMayor","Alto",IF(R332="Muy AltaCatastrófico","Extremo",IF(R332="AltaCatastrófico","Extremo",IF(R332="MediaCatastrófico","Extremo",IF(R332="BajaCatastrófico","Extremo",IF(R332="Muy BajaCatastrófico","Extremo")))))))))))))))))))))))))</f>
        <v>Alto</v>
      </c>
      <c r="T332" s="66" t="s">
        <v>298</v>
      </c>
      <c r="U332" s="94" t="s">
        <v>1183</v>
      </c>
      <c r="V332" s="121" t="s">
        <v>35</v>
      </c>
      <c r="W332" s="120" t="s">
        <v>53</v>
      </c>
      <c r="X332" s="120" t="s">
        <v>54</v>
      </c>
      <c r="Y332" s="122" t="s">
        <v>278</v>
      </c>
      <c r="Z332" s="123">
        <v>0.4</v>
      </c>
      <c r="AA332" s="120" t="s">
        <v>55</v>
      </c>
      <c r="AB332" s="120" t="s">
        <v>56</v>
      </c>
      <c r="AC332" s="120" t="s">
        <v>57</v>
      </c>
      <c r="AD332" s="184" t="str">
        <f t="shared" ref="AD332" si="209">J332</f>
        <v>Posibilidad de que documentos físicos o electrónicos que forman parte del archivo y la gestión documental se extravíen, deterioren, eliminen o queden inaccesibles, afectando la trazabilidad, la memoria institucional y el cumplimiento normativo.</v>
      </c>
      <c r="AE332" s="83" t="s">
        <v>10</v>
      </c>
      <c r="AF332" s="86">
        <f t="shared" ref="AF332" si="210">O332</f>
        <v>0.8</v>
      </c>
      <c r="AG332" s="83" t="s">
        <v>52</v>
      </c>
      <c r="AH332" s="86">
        <f t="shared" si="192"/>
        <v>0.4</v>
      </c>
      <c r="AI332" s="86">
        <f t="shared" si="193"/>
        <v>0.32000000000000006</v>
      </c>
      <c r="AJ332" s="185">
        <f t="shared" ref="AJ332" si="211">AF333-AI333</f>
        <v>0.28799999999999998</v>
      </c>
      <c r="AK332" s="186">
        <f t="shared" ref="AK332" si="212">Q332</f>
        <v>0.8</v>
      </c>
      <c r="AL332" s="187" t="str">
        <f t="shared" ref="AL332" si="213">IF(AJ332&lt;=0.2,"Muy Baja",IF((AJ332&gt;0.2)*AND(AJ332&lt;=0.4),"Baja",IF((AJ332&gt;0.4)*AND(AJ332&lt;=0.6),"Media",IF((AJ332&gt;0.6)*AND(AJ332&lt;=0.8),"Alta",IF((AJ332&gt;0.8)*AND(AJ332&lt;=1),"Muy Alta",0)))))</f>
        <v>Baja</v>
      </c>
      <c r="AM332" s="185">
        <f t="shared" ref="AM332" si="214">AJ332</f>
        <v>0.28799999999999998</v>
      </c>
      <c r="AN332" s="187" t="str">
        <f t="shared" ref="AN332" si="215">IF(AK332&lt;=0.2,"Leve",IF((AK332&gt;0.2)*AND(AK332&lt;=0.4),"Menor",IF((AK332&gt;0.4)*AND(AK332&lt;=0.6),"Moderado",IF((AK332&gt;0.6)*AND(AK332&lt;=0.8),"Mayor",IF((AK332&gt;0.8)*AND(AK332&lt;=1),"Catastrófico",0)))))</f>
        <v>Mayor</v>
      </c>
      <c r="AO332" s="219">
        <f t="shared" ref="AO332" si="216">AK332</f>
        <v>0.8</v>
      </c>
      <c r="AP332" s="220" t="str">
        <f t="shared" ref="AP332" si="217">AL332&amp;AN332</f>
        <v>BajaMayor</v>
      </c>
      <c r="AQ332" s="217" t="str">
        <f t="shared" ref="AQ332" si="218">IF(AP332="Muy AltaLeve","Alto",IF(AP332="AltaLeve","Moderado",IF(AP332="MediaLeve","Moderado",IF(AP332="BajaLeve","Bajo",IF(AP332="Muy BajaLeve","Bajo",IF(AP332="Muy AltaMenor","Alto",IF(AP332="AltaMenor","Moderado",IF(AP332="MediaMenor","Moderado",IF(AP332="BajaMenor","Moderado",IF(AP332="Muy BajaMenor","Bajo",IF(AP332="Muy AltaModerado","Alto",IF(AP332="AltaModerado","Alto",IF(AP332="MediaModerado","Moderado",IF(AP332="BajaModerado","Moderado",IF(AP332="Muy BajaModerado","Moderado",IF(AP332="Muy AltaMayor","Alto",IF(AP332="AltaMayor","Alto",IF(AP332="MediaMayor","Alto",IF(AP332="BajaMayor","Alto",IF(AP332="Muy BajaMayor","Alto",IF(AP332="Muy AltaCatastrófico","Extremo",IF(AP332="AltaCatastrófico","Extremo",IF(AP332="MediaCatastrófico","Extremo",IF(AP332="BajaCatastrófico","Extremo",IF(AP332="Muy BajaCatastrófico","Extremo")))))))))))))))))))))))))</f>
        <v>Alto</v>
      </c>
      <c r="AR332" s="163" t="s">
        <v>59</v>
      </c>
      <c r="AS332" s="168" t="s">
        <v>1189</v>
      </c>
      <c r="AT332" s="168" t="s">
        <v>1190</v>
      </c>
      <c r="AU332" s="168" t="s">
        <v>1191</v>
      </c>
      <c r="AV332" s="234" t="s">
        <v>1198</v>
      </c>
      <c r="AW332" s="172"/>
      <c r="AX332" s="180">
        <v>46023</v>
      </c>
      <c r="AY332" s="180">
        <v>46387</v>
      </c>
      <c r="AZ332" s="176" t="s">
        <v>289</v>
      </c>
      <c r="BA332" s="181"/>
      <c r="BB332" s="176"/>
    </row>
    <row r="333" spans="1:54" s="2" customFormat="1" ht="57" x14ac:dyDescent="0.25">
      <c r="A333" s="233"/>
      <c r="B333" s="255"/>
      <c r="C333" s="257"/>
      <c r="D333" s="259"/>
      <c r="E333" s="243"/>
      <c r="F333" s="243"/>
      <c r="G333" s="255"/>
      <c r="H333" s="260"/>
      <c r="I333" s="255"/>
      <c r="J333" s="255"/>
      <c r="K333" s="255"/>
      <c r="L333" s="255"/>
      <c r="M333" s="257"/>
      <c r="N333" s="250"/>
      <c r="O333" s="182"/>
      <c r="P333" s="164"/>
      <c r="Q333" s="182"/>
      <c r="R333" s="182"/>
      <c r="S333" s="183"/>
      <c r="T333" s="66" t="s">
        <v>300</v>
      </c>
      <c r="U333" s="94" t="s">
        <v>1184</v>
      </c>
      <c r="V333" s="121" t="s">
        <v>35</v>
      </c>
      <c r="W333" s="120" t="s">
        <v>53</v>
      </c>
      <c r="X333" s="120" t="s">
        <v>54</v>
      </c>
      <c r="Y333" s="122" t="s">
        <v>278</v>
      </c>
      <c r="Z333" s="123">
        <v>0.4</v>
      </c>
      <c r="AA333" s="120" t="s">
        <v>55</v>
      </c>
      <c r="AB333" s="120" t="s">
        <v>56</v>
      </c>
      <c r="AC333" s="120" t="s">
        <v>57</v>
      </c>
      <c r="AD333" s="184"/>
      <c r="AE333" s="83" t="s">
        <v>10</v>
      </c>
      <c r="AF333" s="86">
        <f t="shared" ref="AF333" si="219">AF332-AI332</f>
        <v>0.48</v>
      </c>
      <c r="AG333" s="83" t="s">
        <v>60</v>
      </c>
      <c r="AH333" s="86">
        <f t="shared" si="192"/>
        <v>0.4</v>
      </c>
      <c r="AI333" s="86">
        <f t="shared" si="193"/>
        <v>0.192</v>
      </c>
      <c r="AJ333" s="185"/>
      <c r="AK333" s="186"/>
      <c r="AL333" s="187"/>
      <c r="AM333" s="185"/>
      <c r="AN333" s="187"/>
      <c r="AO333" s="219"/>
      <c r="AP333" s="220"/>
      <c r="AQ333" s="218"/>
      <c r="AR333" s="163"/>
      <c r="AS333" s="168"/>
      <c r="AT333" s="168"/>
      <c r="AU333" s="168"/>
      <c r="AV333" s="235"/>
      <c r="AW333" s="172"/>
      <c r="AX333" s="180"/>
      <c r="AY333" s="180"/>
      <c r="AZ333" s="176"/>
      <c r="BA333" s="181"/>
      <c r="BB333" s="176"/>
    </row>
    <row r="334" spans="1:54" s="2" customFormat="1" ht="71.25" x14ac:dyDescent="0.25">
      <c r="A334" s="233">
        <f t="shared" ref="A334" si="220">A332+1</f>
        <v>163</v>
      </c>
      <c r="B334" s="236" t="s">
        <v>75</v>
      </c>
      <c r="C334" s="251" t="s">
        <v>259</v>
      </c>
      <c r="D334" s="252" t="s">
        <v>238</v>
      </c>
      <c r="E334" s="242" t="s">
        <v>95</v>
      </c>
      <c r="F334" s="242" t="s">
        <v>305</v>
      </c>
      <c r="G334" s="236" t="s">
        <v>254</v>
      </c>
      <c r="H334" s="253" t="s">
        <v>262</v>
      </c>
      <c r="I334" s="246" t="s">
        <v>1179</v>
      </c>
      <c r="J334" s="246" t="s">
        <v>1180</v>
      </c>
      <c r="K334" s="236" t="s">
        <v>177</v>
      </c>
      <c r="L334" s="247" t="s">
        <v>324</v>
      </c>
      <c r="M334" s="254" t="s">
        <v>176</v>
      </c>
      <c r="N334" s="250" t="str">
        <f t="shared" ref="N334" si="221">IF(M334="Máximo_2_Veces_por_Año",$I$468,IF(M334="3_a_24_veces_por_año",$I$469,IF(M334="24_a_500_veces_por_año",$I$470,IF(M334="500_a_5000_veces_por_año",$I$471,IF(M334="mas_de_5000_Veces_por_año",$I$472)))))</f>
        <v>Alta</v>
      </c>
      <c r="O334" s="182">
        <f t="shared" ref="O334" si="222">IF(N334="Muy Baja",$J$468,IF(N334="Baja",$J$469,IF(N334="Media",$J$470,IF(N334="Alta",$J$471,IF(N334="Muy Alta",$J$472)))))</f>
        <v>0.8</v>
      </c>
      <c r="P334" s="164" t="s">
        <v>62</v>
      </c>
      <c r="Q334" s="182">
        <f t="shared" ref="Q334" si="223">IF(P334="Leve",$I$476,IF(P334="Menor",$I$477,IF(P334="Moderado",$I$478,IF(P334="Mayor",$I$479,IF(P334="Catastrófico",$I$480)))))</f>
        <v>0.8</v>
      </c>
      <c r="R334" s="182" t="str">
        <f t="shared" ref="R334" si="224">N334&amp;P334</f>
        <v>AltaMayor</v>
      </c>
      <c r="S334" s="183" t="str">
        <f t="shared" ref="S334" si="225">IF(R334="Muy AltaLeve","Alto",IF(R334="AltaLeve","Moderado",IF(R334="MediaLeve","Moderado",IF(R334="BajaLeve","Bajo",IF(R334="Muy BajaLeve","Bajo",IF(R334="Muy AltaMenor","Alto",IF(R334="AltaMenor","Moderado",IF(R334="MediaMenor","Moderado",IF(R334="BajaMenor","Moderado",IF(R334="Muy BajaMenor","Bajo",IF(R334="Muy AltaModerado","Alto",IF(R334="AltaModerado","Alto",IF(R334="MediaModerado","Moderado",IF(R334="BajaModerado","Moderado",IF(R334="Muy BajaModerado","Moderado",IF(R334="Muy AltaMayor","Alto",IF(R334="AltaMayor","Alto",IF(R334="MediaMayor","Alto",IF(R334="BajaMayor","Alto",IF(R334="Muy BajaMayor","Alto",IF(R334="Muy AltaCatastrófico","Extremo",IF(R334="AltaCatastrófico","Extremo",IF(R334="MediaCatastrófico","Extremo",IF(R334="BajaCatastrófico","Extremo",IF(R334="Muy BajaCatastrófico","Extremo")))))))))))))))))))))))))</f>
        <v>Alto</v>
      </c>
      <c r="T334" s="66" t="s">
        <v>298</v>
      </c>
      <c r="U334" s="94" t="s">
        <v>1185</v>
      </c>
      <c r="V334" s="121" t="s">
        <v>35</v>
      </c>
      <c r="W334" s="120" t="s">
        <v>53</v>
      </c>
      <c r="X334" s="120" t="s">
        <v>54</v>
      </c>
      <c r="Y334" s="122" t="s">
        <v>278</v>
      </c>
      <c r="Z334" s="123">
        <v>0.4</v>
      </c>
      <c r="AA334" s="120" t="s">
        <v>55</v>
      </c>
      <c r="AB334" s="120" t="s">
        <v>56</v>
      </c>
      <c r="AC334" s="120" t="s">
        <v>57</v>
      </c>
      <c r="AD334" s="184" t="str">
        <f t="shared" ref="AD334" si="226">J334</f>
        <v>Posible uso indebido de la información institucional debido a controles insuficientes sobre el acceso, protección y manejo de los documentos físicos y electrónicos, lo que puede derivar en manipulación no autorizada, divulgación no apropiada o tratamiento inadecuado de la información.</v>
      </c>
      <c r="AE334" s="83" t="s">
        <v>10</v>
      </c>
      <c r="AF334" s="86">
        <f t="shared" ref="AF334" si="227">O334</f>
        <v>0.8</v>
      </c>
      <c r="AG334" s="83" t="s">
        <v>52</v>
      </c>
      <c r="AH334" s="86">
        <f t="shared" si="192"/>
        <v>0.4</v>
      </c>
      <c r="AI334" s="86">
        <f t="shared" si="193"/>
        <v>0.32000000000000006</v>
      </c>
      <c r="AJ334" s="185">
        <f t="shared" ref="AJ334" si="228">AF335-AI335</f>
        <v>0.28799999999999998</v>
      </c>
      <c r="AK334" s="186">
        <f t="shared" ref="AK334" si="229">Q334</f>
        <v>0.8</v>
      </c>
      <c r="AL334" s="187" t="str">
        <f t="shared" ref="AL334" si="230">IF(AJ334&lt;=0.2,"Muy Baja",IF((AJ334&gt;0.2)*AND(AJ334&lt;=0.4),"Baja",IF((AJ334&gt;0.4)*AND(AJ334&lt;=0.6),"Media",IF((AJ334&gt;0.6)*AND(AJ334&lt;=0.8),"Alta",IF((AJ334&gt;0.8)*AND(AJ334&lt;=1),"Muy Alta",0)))))</f>
        <v>Baja</v>
      </c>
      <c r="AM334" s="185">
        <f t="shared" ref="AM334" si="231">AJ334</f>
        <v>0.28799999999999998</v>
      </c>
      <c r="AN334" s="187" t="str">
        <f t="shared" ref="AN334" si="232">IF(AK334&lt;=0.2,"Leve",IF((AK334&gt;0.2)*AND(AK334&lt;=0.4),"Menor",IF((AK334&gt;0.4)*AND(AK334&lt;=0.6),"Moderado",IF((AK334&gt;0.6)*AND(AK334&lt;=0.8),"Mayor",IF((AK334&gt;0.8)*AND(AK334&lt;=1),"Catastrófico",0)))))</f>
        <v>Mayor</v>
      </c>
      <c r="AO334" s="219">
        <f t="shared" ref="AO334" si="233">AK334</f>
        <v>0.8</v>
      </c>
      <c r="AP334" s="220" t="str">
        <f t="shared" ref="AP334" si="234">AL334&amp;AN334</f>
        <v>BajaMayor</v>
      </c>
      <c r="AQ334" s="217" t="str">
        <f t="shared" ref="AQ334" si="235">IF(AP334="Muy AltaLeve","Alto",IF(AP334="AltaLeve","Moderado",IF(AP334="MediaLeve","Moderado",IF(AP334="BajaLeve","Bajo",IF(AP334="Muy BajaLeve","Bajo",IF(AP334="Muy AltaMenor","Alto",IF(AP334="AltaMenor","Moderado",IF(AP334="MediaMenor","Moderado",IF(AP334="BajaMenor","Moderado",IF(AP334="Muy BajaMenor","Bajo",IF(AP334="Muy AltaModerado","Alto",IF(AP334="AltaModerado","Alto",IF(AP334="MediaModerado","Moderado",IF(AP334="BajaModerado","Moderado",IF(AP334="Muy BajaModerado","Moderado",IF(AP334="Muy AltaMayor","Alto",IF(AP334="AltaMayor","Alto",IF(AP334="MediaMayor","Alto",IF(AP334="BajaMayor","Alto",IF(AP334="Muy BajaMayor","Alto",IF(AP334="Muy AltaCatastrófico","Extremo",IF(AP334="AltaCatastrófico","Extremo",IF(AP334="MediaCatastrófico","Extremo",IF(AP334="BajaCatastrófico","Extremo",IF(AP334="Muy BajaCatastrófico","Extremo")))))))))))))))))))))))))</f>
        <v>Alto</v>
      </c>
      <c r="AR334" s="163" t="s">
        <v>59</v>
      </c>
      <c r="AS334" s="168" t="s">
        <v>1192</v>
      </c>
      <c r="AT334" s="168" t="s">
        <v>1193</v>
      </c>
      <c r="AU334" s="168" t="s">
        <v>1194</v>
      </c>
      <c r="AV334" s="234" t="s">
        <v>1198</v>
      </c>
      <c r="AW334" s="172"/>
      <c r="AX334" s="180">
        <v>46023</v>
      </c>
      <c r="AY334" s="180">
        <v>46387</v>
      </c>
      <c r="AZ334" s="176" t="s">
        <v>292</v>
      </c>
      <c r="BA334" s="181"/>
      <c r="BB334" s="176"/>
    </row>
    <row r="335" spans="1:54" s="2" customFormat="1" ht="42.75" x14ac:dyDescent="0.25">
      <c r="A335" s="233"/>
      <c r="B335" s="237"/>
      <c r="C335" s="239"/>
      <c r="D335" s="241"/>
      <c r="E335" s="243"/>
      <c r="F335" s="243"/>
      <c r="G335" s="237"/>
      <c r="H335" s="245"/>
      <c r="I335" s="237"/>
      <c r="J335" s="237"/>
      <c r="K335" s="237"/>
      <c r="L335" s="237"/>
      <c r="M335" s="249"/>
      <c r="N335" s="250"/>
      <c r="O335" s="182"/>
      <c r="P335" s="164"/>
      <c r="Q335" s="182"/>
      <c r="R335" s="182"/>
      <c r="S335" s="183"/>
      <c r="T335" s="66" t="s">
        <v>300</v>
      </c>
      <c r="U335" s="94" t="s">
        <v>1186</v>
      </c>
      <c r="V335" s="121" t="s">
        <v>35</v>
      </c>
      <c r="W335" s="120" t="s">
        <v>53</v>
      </c>
      <c r="X335" s="120" t="s">
        <v>54</v>
      </c>
      <c r="Y335" s="122" t="s">
        <v>278</v>
      </c>
      <c r="Z335" s="123">
        <v>0.4</v>
      </c>
      <c r="AA335" s="120" t="s">
        <v>55</v>
      </c>
      <c r="AB335" s="120" t="s">
        <v>56</v>
      </c>
      <c r="AC335" s="120" t="s">
        <v>57</v>
      </c>
      <c r="AD335" s="184"/>
      <c r="AE335" s="83" t="s">
        <v>10</v>
      </c>
      <c r="AF335" s="86">
        <f t="shared" ref="AF335" si="236">AF334-AI334</f>
        <v>0.48</v>
      </c>
      <c r="AG335" s="83" t="s">
        <v>60</v>
      </c>
      <c r="AH335" s="86">
        <f t="shared" si="192"/>
        <v>0.4</v>
      </c>
      <c r="AI335" s="86">
        <f t="shared" si="193"/>
        <v>0.192</v>
      </c>
      <c r="AJ335" s="185"/>
      <c r="AK335" s="186"/>
      <c r="AL335" s="187"/>
      <c r="AM335" s="185"/>
      <c r="AN335" s="187"/>
      <c r="AO335" s="219"/>
      <c r="AP335" s="220"/>
      <c r="AQ335" s="218"/>
      <c r="AR335" s="163"/>
      <c r="AS335" s="168"/>
      <c r="AT335" s="168"/>
      <c r="AU335" s="168"/>
      <c r="AV335" s="235"/>
      <c r="AW335" s="172"/>
      <c r="AX335" s="180"/>
      <c r="AY335" s="180"/>
      <c r="AZ335" s="176"/>
      <c r="BA335" s="181"/>
      <c r="BB335" s="176"/>
    </row>
    <row r="336" spans="1:54" s="2" customFormat="1" ht="42.75" x14ac:dyDescent="0.25">
      <c r="A336" s="233">
        <f t="shared" si="203"/>
        <v>164</v>
      </c>
      <c r="B336" s="236" t="s">
        <v>75</v>
      </c>
      <c r="C336" s="238" t="s">
        <v>259</v>
      </c>
      <c r="D336" s="240" t="s">
        <v>238</v>
      </c>
      <c r="E336" s="242" t="s">
        <v>305</v>
      </c>
      <c r="F336" s="242" t="s">
        <v>305</v>
      </c>
      <c r="G336" s="236" t="s">
        <v>254</v>
      </c>
      <c r="H336" s="244" t="s">
        <v>262</v>
      </c>
      <c r="I336" s="246" t="s">
        <v>1181</v>
      </c>
      <c r="J336" s="246" t="s">
        <v>1182</v>
      </c>
      <c r="K336" s="236" t="s">
        <v>177</v>
      </c>
      <c r="L336" s="247" t="s">
        <v>324</v>
      </c>
      <c r="M336" s="248" t="s">
        <v>176</v>
      </c>
      <c r="N336" s="250" t="str">
        <f t="shared" ref="N336" si="237">IF(M336="Máximo_2_Veces_por_Año",$I$468,IF(M336="3_a_24_veces_por_año",$I$469,IF(M336="24_a_500_veces_por_año",$I$470,IF(M336="500_a_5000_veces_por_año",$I$471,IF(M336="mas_de_5000_Veces_por_año",$I$472)))))</f>
        <v>Alta</v>
      </c>
      <c r="O336" s="182">
        <f t="shared" ref="O336" si="238">IF(N336="Muy Baja",$J$468,IF(N336="Baja",$J$469,IF(N336="Media",$J$470,IF(N336="Alta",$J$471,IF(N336="Muy Alta",$J$472)))))</f>
        <v>0.8</v>
      </c>
      <c r="P336" s="164" t="s">
        <v>62</v>
      </c>
      <c r="Q336" s="182">
        <f t="shared" ref="Q336" si="239">IF(P336="Leve",$I$476,IF(P336="Menor",$I$477,IF(P336="Moderado",$I$478,IF(P336="Mayor",$I$479,IF(P336="Catastrófico",$I$480)))))</f>
        <v>0.8</v>
      </c>
      <c r="R336" s="182" t="str">
        <f t="shared" ref="R336" si="240">N336&amp;P336</f>
        <v>AltaMayor</v>
      </c>
      <c r="S336" s="183" t="str">
        <f t="shared" ref="S336" si="241">IF(R336="Muy AltaLeve","Alto",IF(R336="AltaLeve","Moderado",IF(R336="MediaLeve","Moderado",IF(R336="BajaLeve","Bajo",IF(R336="Muy BajaLeve","Bajo",IF(R336="Muy AltaMenor","Alto",IF(R336="AltaMenor","Moderado",IF(R336="MediaMenor","Moderado",IF(R336="BajaMenor","Moderado",IF(R336="Muy BajaMenor","Bajo",IF(R336="Muy AltaModerado","Alto",IF(R336="AltaModerado","Alto",IF(R336="MediaModerado","Moderado",IF(R336="BajaModerado","Moderado",IF(R336="Muy BajaModerado","Moderado",IF(R336="Muy AltaMayor","Alto",IF(R336="AltaMayor","Alto",IF(R336="MediaMayor","Alto",IF(R336="BajaMayor","Alto",IF(R336="Muy BajaMayor","Alto",IF(R336="Muy AltaCatastrófico","Extremo",IF(R336="AltaCatastrófico","Extremo",IF(R336="MediaCatastrófico","Extremo",IF(R336="BajaCatastrófico","Extremo",IF(R336="Muy BajaCatastrófico","Extremo")))))))))))))))))))))))))</f>
        <v>Alto</v>
      </c>
      <c r="T336" s="66" t="s">
        <v>298</v>
      </c>
      <c r="U336" s="94" t="s">
        <v>1187</v>
      </c>
      <c r="V336" s="121" t="s">
        <v>35</v>
      </c>
      <c r="W336" s="120" t="s">
        <v>53</v>
      </c>
      <c r="X336" s="120" t="s">
        <v>54</v>
      </c>
      <c r="Y336" s="122" t="s">
        <v>278</v>
      </c>
      <c r="Z336" s="123">
        <v>0.4</v>
      </c>
      <c r="AA336" s="120" t="s">
        <v>55</v>
      </c>
      <c r="AB336" s="120" t="s">
        <v>56</v>
      </c>
      <c r="AC336" s="120" t="s">
        <v>57</v>
      </c>
      <c r="AD336" s="184" t="str">
        <f t="shared" ref="AD336" si="242">J336</f>
        <v>Probabilidad de que los documentos sufran deterioro físico como resultado de deficiencias ambientales y prácticas inadecuadas de manipulación y almacenamiento, comprometiendo su integridad y su ciclo de vida documental.</v>
      </c>
      <c r="AE336" s="83" t="s">
        <v>10</v>
      </c>
      <c r="AF336" s="86">
        <f t="shared" ref="AF336" si="243">O336</f>
        <v>0.8</v>
      </c>
      <c r="AG336" s="83" t="s">
        <v>52</v>
      </c>
      <c r="AH336" s="86">
        <f t="shared" si="192"/>
        <v>0.4</v>
      </c>
      <c r="AI336" s="86">
        <f t="shared" si="193"/>
        <v>0.32000000000000006</v>
      </c>
      <c r="AJ336" s="185">
        <f t="shared" ref="AJ336" si="244">AF337-AI337</f>
        <v>0.28799999999999998</v>
      </c>
      <c r="AK336" s="186">
        <f t="shared" ref="AK336" si="245">Q336</f>
        <v>0.8</v>
      </c>
      <c r="AL336" s="187" t="str">
        <f t="shared" ref="AL336" si="246">IF(AJ336&lt;=0.2,"Muy Baja",IF((AJ336&gt;0.2)*AND(AJ336&lt;=0.4),"Baja",IF((AJ336&gt;0.4)*AND(AJ336&lt;=0.6),"Media",IF((AJ336&gt;0.6)*AND(AJ336&lt;=0.8),"Alta",IF((AJ336&gt;0.8)*AND(AJ336&lt;=1),"Muy Alta",0)))))</f>
        <v>Baja</v>
      </c>
      <c r="AM336" s="185">
        <f t="shared" ref="AM336" si="247">AJ336</f>
        <v>0.28799999999999998</v>
      </c>
      <c r="AN336" s="187" t="str">
        <f t="shared" ref="AN336" si="248">IF(AK336&lt;=0.2,"Leve",IF((AK336&gt;0.2)*AND(AK336&lt;=0.4),"Menor",IF((AK336&gt;0.4)*AND(AK336&lt;=0.6),"Moderado",IF((AK336&gt;0.6)*AND(AK336&lt;=0.8),"Mayor",IF((AK336&gt;0.8)*AND(AK336&lt;=1),"Catastrófico",0)))))</f>
        <v>Mayor</v>
      </c>
      <c r="AO336" s="219">
        <f t="shared" ref="AO336" si="249">AK336</f>
        <v>0.8</v>
      </c>
      <c r="AP336" s="220" t="str">
        <f t="shared" ref="AP336" si="250">AL336&amp;AN336</f>
        <v>BajaMayor</v>
      </c>
      <c r="AQ336" s="217" t="str">
        <f t="shared" ref="AQ336" si="251">IF(AP336="Muy AltaLeve","Alto",IF(AP336="AltaLeve","Moderado",IF(AP336="MediaLeve","Moderado",IF(AP336="BajaLeve","Bajo",IF(AP336="Muy BajaLeve","Bajo",IF(AP336="Muy AltaMenor","Alto",IF(AP336="AltaMenor","Moderado",IF(AP336="MediaMenor","Moderado",IF(AP336="BajaMenor","Moderado",IF(AP336="Muy BajaMenor","Bajo",IF(AP336="Muy AltaModerado","Alto",IF(AP336="AltaModerado","Alto",IF(AP336="MediaModerado","Moderado",IF(AP336="BajaModerado","Moderado",IF(AP336="Muy BajaModerado","Moderado",IF(AP336="Muy AltaMayor","Alto",IF(AP336="AltaMayor","Alto",IF(AP336="MediaMayor","Alto",IF(AP336="BajaMayor","Alto",IF(AP336="Muy BajaMayor","Alto",IF(AP336="Muy AltaCatastrófico","Extremo",IF(AP336="AltaCatastrófico","Extremo",IF(AP336="MediaCatastrófico","Extremo",IF(AP336="BajaCatastrófico","Extremo",IF(AP336="Muy BajaCatastrófico","Extremo")))))))))))))))))))))))))</f>
        <v>Alto</v>
      </c>
      <c r="AR336" s="163" t="s">
        <v>59</v>
      </c>
      <c r="AS336" s="168" t="s">
        <v>1195</v>
      </c>
      <c r="AT336" s="168" t="s">
        <v>1196</v>
      </c>
      <c r="AU336" s="168" t="s">
        <v>1197</v>
      </c>
      <c r="AV336" s="234" t="s">
        <v>1198</v>
      </c>
      <c r="AW336" s="172"/>
      <c r="AX336" s="180">
        <v>46023</v>
      </c>
      <c r="AY336" s="180">
        <v>46387</v>
      </c>
      <c r="AZ336" s="176" t="s">
        <v>289</v>
      </c>
      <c r="BA336" s="181"/>
      <c r="BB336" s="131"/>
    </row>
    <row r="337" spans="1:54" s="2" customFormat="1" ht="42.75" x14ac:dyDescent="0.25">
      <c r="A337" s="233"/>
      <c r="B337" s="237"/>
      <c r="C337" s="239"/>
      <c r="D337" s="241"/>
      <c r="E337" s="243"/>
      <c r="F337" s="243"/>
      <c r="G337" s="237"/>
      <c r="H337" s="245"/>
      <c r="I337" s="237"/>
      <c r="J337" s="237"/>
      <c r="K337" s="237"/>
      <c r="L337" s="237"/>
      <c r="M337" s="249"/>
      <c r="N337" s="250"/>
      <c r="O337" s="182"/>
      <c r="P337" s="164"/>
      <c r="Q337" s="182"/>
      <c r="R337" s="182"/>
      <c r="S337" s="183"/>
      <c r="T337" s="66" t="s">
        <v>300</v>
      </c>
      <c r="U337" s="94" t="s">
        <v>1188</v>
      </c>
      <c r="V337" s="121" t="s">
        <v>35</v>
      </c>
      <c r="W337" s="120" t="s">
        <v>53</v>
      </c>
      <c r="X337" s="120" t="s">
        <v>54</v>
      </c>
      <c r="Y337" s="122" t="s">
        <v>278</v>
      </c>
      <c r="Z337" s="123">
        <v>0.4</v>
      </c>
      <c r="AA337" s="120" t="s">
        <v>55</v>
      </c>
      <c r="AB337" s="120" t="s">
        <v>56</v>
      </c>
      <c r="AC337" s="120" t="s">
        <v>57</v>
      </c>
      <c r="AD337" s="184"/>
      <c r="AE337" s="83" t="s">
        <v>10</v>
      </c>
      <c r="AF337" s="86">
        <f t="shared" ref="AF337" si="252">AF336-AI336</f>
        <v>0.48</v>
      </c>
      <c r="AG337" s="83" t="s">
        <v>60</v>
      </c>
      <c r="AH337" s="86">
        <f t="shared" si="192"/>
        <v>0.4</v>
      </c>
      <c r="AI337" s="86">
        <f t="shared" si="193"/>
        <v>0.192</v>
      </c>
      <c r="AJ337" s="185"/>
      <c r="AK337" s="186"/>
      <c r="AL337" s="187"/>
      <c r="AM337" s="185"/>
      <c r="AN337" s="187"/>
      <c r="AO337" s="219"/>
      <c r="AP337" s="220"/>
      <c r="AQ337" s="218"/>
      <c r="AR337" s="163"/>
      <c r="AS337" s="168"/>
      <c r="AT337" s="168"/>
      <c r="AU337" s="168"/>
      <c r="AV337" s="235"/>
      <c r="AW337" s="172"/>
      <c r="AX337" s="180"/>
      <c r="AY337" s="180"/>
      <c r="AZ337" s="176"/>
      <c r="BA337" s="181"/>
      <c r="BB337" s="131"/>
    </row>
    <row r="338" spans="1:54" s="2" customFormat="1" ht="42.75" x14ac:dyDescent="0.25">
      <c r="A338" s="233">
        <f t="shared" ref="A338" si="253">A336+1</f>
        <v>165</v>
      </c>
      <c r="B338" s="191" t="s">
        <v>132</v>
      </c>
      <c r="C338" s="196" t="s">
        <v>140</v>
      </c>
      <c r="D338" s="198" t="s">
        <v>170</v>
      </c>
      <c r="E338" s="200" t="s">
        <v>149</v>
      </c>
      <c r="F338" s="200" t="s">
        <v>120</v>
      </c>
      <c r="G338" s="200" t="s">
        <v>112</v>
      </c>
      <c r="H338" s="200" t="s">
        <v>262</v>
      </c>
      <c r="I338" s="201" t="s">
        <v>1204</v>
      </c>
      <c r="J338" s="201" t="s">
        <v>1205</v>
      </c>
      <c r="K338" s="200" t="s">
        <v>161</v>
      </c>
      <c r="L338" s="204" t="s">
        <v>265</v>
      </c>
      <c r="M338" s="206" t="s">
        <v>165</v>
      </c>
      <c r="N338" s="195" t="str">
        <f t="shared" ref="N338" si="254">IF(M338="Máximo_2_Veces_por_Año",$I$468,IF(M338="3_a_24_veces_por_año",$I$469,IF(M338="24_a_500_veces_por_año",$I$470,IF(M338="500_a_5000_veces_por_año",$I$471,IF(M338="mas_de_5000_Veces_por_año",$I$472)))))</f>
        <v>Baja</v>
      </c>
      <c r="O338" s="182">
        <f t="shared" ref="O338" si="255">IF(N338="Muy Baja",$J$468,IF(N338="Baja",$J$469,IF(N338="Media",$J$470,IF(N338="Alta",$J$471,IF(N338="Muy Alta",$J$472)))))</f>
        <v>0.4</v>
      </c>
      <c r="P338" s="164" t="s">
        <v>62</v>
      </c>
      <c r="Q338" s="182">
        <f t="shared" ref="Q338" si="256">IF(P338="Leve",$I$476,IF(P338="Menor",$I$477,IF(P338="Moderado",$I$478,IF(P338="Mayor",$I$479,IF(P338="Catastrófico",$I$480)))))</f>
        <v>0.8</v>
      </c>
      <c r="R338" s="182" t="str">
        <f t="shared" ref="R338" si="257">N338&amp;P338</f>
        <v>BajaMayor</v>
      </c>
      <c r="S338" s="183" t="str">
        <f t="shared" ref="S338" si="258">IF(R338="Muy AltaLeve","Alto",IF(R338="AltaLeve","Moderado",IF(R338="MediaLeve","Moderado",IF(R338="BajaLeve","Bajo",IF(R338="Muy BajaLeve","Bajo",IF(R338="Muy AltaMenor","Alto",IF(R338="AltaMenor","Moderado",IF(R338="MediaMenor","Moderado",IF(R338="BajaMenor","Moderado",IF(R338="Muy BajaMenor","Bajo",IF(R338="Muy AltaModerado","Alto",IF(R338="AltaModerado","Alto",IF(R338="MediaModerado","Moderado",IF(R338="BajaModerado","Moderado",IF(R338="Muy BajaModerado","Moderado",IF(R338="Muy AltaMayor","Alto",IF(R338="AltaMayor","Alto",IF(R338="MediaMayor","Alto",IF(R338="BajaMayor","Alto",IF(R338="Muy BajaMayor","Alto",IF(R338="Muy AltaCatastrófico","Extremo",IF(R338="AltaCatastrófico","Extremo",IF(R338="MediaCatastrófico","Extremo",IF(R338="BajaCatastrófico","Extremo",IF(R338="Muy BajaCatastrófico","Extremo")))))))))))))))))))))))))</f>
        <v>Alto</v>
      </c>
      <c r="T338" s="66" t="s">
        <v>298</v>
      </c>
      <c r="U338" s="126" t="s">
        <v>1206</v>
      </c>
      <c r="V338" s="127" t="s">
        <v>35</v>
      </c>
      <c r="W338" s="125" t="s">
        <v>53</v>
      </c>
      <c r="X338" s="125" t="s">
        <v>54</v>
      </c>
      <c r="Y338" s="128" t="str">
        <f t="shared" ref="Y338:Y345" si="259">W338&amp;X338</f>
        <v>PreventivoManual</v>
      </c>
      <c r="Z338" s="129">
        <f t="shared" ref="Z338:Z345" si="260">IF(Y338="PreventivoAutomatico",0.5,IF(Y338="PreventivoManual",0.4,IF(Y338="DetectivoAutomatico",0.4,IF(Y338="DetectivoManual",0.3,IF(Y338="CorrectivoAutomatico",0.35,IF(Y338="CorrectivoManual",0.25))))))</f>
        <v>0.4</v>
      </c>
      <c r="AA338" s="125" t="s">
        <v>55</v>
      </c>
      <c r="AB338" s="125" t="s">
        <v>56</v>
      </c>
      <c r="AC338" s="125" t="s">
        <v>57</v>
      </c>
      <c r="AD338" s="184" t="str">
        <f t="shared" ref="AD338" si="261">J338</f>
        <v>Posibilidad de que se realice duplicidad  de pagos asociados a la misma sentencia o concepto afectando los recursos financieros de la ESE IMSALUD.</v>
      </c>
      <c r="AE338" s="125" t="s">
        <v>10</v>
      </c>
      <c r="AF338" s="129">
        <f t="shared" ref="AF338" si="262">O338</f>
        <v>0.4</v>
      </c>
      <c r="AG338" s="125" t="s">
        <v>52</v>
      </c>
      <c r="AH338" s="129">
        <f t="shared" si="192"/>
        <v>0.4</v>
      </c>
      <c r="AI338" s="129">
        <f t="shared" si="193"/>
        <v>0.16000000000000003</v>
      </c>
      <c r="AJ338" s="185">
        <f t="shared" ref="AJ338" si="263">AF339-AI339</f>
        <v>0.14399999999999999</v>
      </c>
      <c r="AK338" s="186">
        <f t="shared" ref="AK338" si="264">Q338</f>
        <v>0.8</v>
      </c>
      <c r="AL338" s="187" t="str">
        <f t="shared" ref="AL338" si="265">IF(AJ338&lt;=0.2,"Muy Baja",IF((AJ338&gt;0.2)*AND(AJ338&lt;=0.4),"Baja",IF((AJ338&gt;0.4)*AND(AJ338&lt;=0.6),"Media",IF((AJ338&gt;0.6)*AND(AJ338&lt;=0.8),"Alta",IF((AJ338&gt;0.8)*AND(AJ338&lt;=1),"Muy Alta",0)))))</f>
        <v>Muy Baja</v>
      </c>
      <c r="AM338" s="185">
        <f t="shared" ref="AM338" si="266">AJ338</f>
        <v>0.14399999999999999</v>
      </c>
      <c r="AN338" s="187" t="str">
        <f t="shared" ref="AN338" si="267">IF(AK338&lt;=0.2,"Leve",IF((AK338&gt;0.2)*AND(AK338&lt;=0.4),"Menor",IF((AK338&gt;0.4)*AND(AK338&lt;=0.6),"Moderado",IF((AK338&gt;0.6)*AND(AK338&lt;=0.8),"Mayor",IF((AK338&gt;0.8)*AND(AK338&lt;=1),"Catastrófico",0)))))</f>
        <v>Mayor</v>
      </c>
      <c r="AO338" s="219">
        <f t="shared" ref="AO338" si="268">AK338</f>
        <v>0.8</v>
      </c>
      <c r="AP338" s="220" t="str">
        <f t="shared" ref="AP338" si="269">AL338&amp;AN338</f>
        <v>Muy BajaMayor</v>
      </c>
      <c r="AQ338" s="217" t="str">
        <f t="shared" ref="AQ338" si="270">IF(AP338="Muy AltaLeve","Alto",IF(AP338="AltaLeve","Moderado",IF(AP338="MediaLeve","Moderado",IF(AP338="BajaLeve","Bajo",IF(AP338="Muy BajaLeve","Bajo",IF(AP338="Muy AltaMenor","Alto",IF(AP338="AltaMenor","Moderado",IF(AP338="MediaMenor","Moderado",IF(AP338="BajaMenor","Moderado",IF(AP338="Muy BajaMenor","Bajo",IF(AP338="Muy AltaModerado","Alto",IF(AP338="AltaModerado","Alto",IF(AP338="MediaModerado","Moderado",IF(AP338="BajaModerado","Moderado",IF(AP338="Muy BajaModerado","Moderado",IF(AP338="Muy AltaMayor","Alto",IF(AP338="AltaMayor","Alto",IF(AP338="MediaMayor","Alto",IF(AP338="BajaMayor","Alto",IF(AP338="Muy BajaMayor","Alto",IF(AP338="Muy AltaCatastrófico","Extremo",IF(AP338="AltaCatastrófico","Extremo",IF(AP338="MediaCatastrófico","Extremo",IF(AP338="BajaCatastrófico","Extremo",IF(AP338="Muy BajaCatastrófico","Extremo")))))))))))))))))))))))))</f>
        <v>Alto</v>
      </c>
      <c r="AR338" s="231" t="s">
        <v>59</v>
      </c>
      <c r="AS338" s="168" t="s">
        <v>1207</v>
      </c>
      <c r="AT338" s="168" t="s">
        <v>1127</v>
      </c>
      <c r="AU338" s="168" t="s">
        <v>1208</v>
      </c>
      <c r="AV338" s="168" t="s">
        <v>714</v>
      </c>
      <c r="AW338" s="171"/>
      <c r="AX338" s="180">
        <v>46023</v>
      </c>
      <c r="AY338" s="177">
        <v>46387</v>
      </c>
      <c r="AZ338" s="176" t="s">
        <v>287</v>
      </c>
      <c r="BA338" s="181"/>
      <c r="BB338" s="176"/>
    </row>
    <row r="339" spans="1:54" s="2" customFormat="1" ht="42.75" x14ac:dyDescent="0.25">
      <c r="A339" s="233"/>
      <c r="B339" s="191"/>
      <c r="C339" s="197"/>
      <c r="D339" s="199"/>
      <c r="E339" s="200"/>
      <c r="F339" s="200"/>
      <c r="G339" s="200"/>
      <c r="H339" s="200"/>
      <c r="I339" s="201"/>
      <c r="J339" s="201"/>
      <c r="K339" s="200"/>
      <c r="L339" s="205"/>
      <c r="M339" s="206"/>
      <c r="N339" s="195"/>
      <c r="O339" s="182"/>
      <c r="P339" s="164"/>
      <c r="Q339" s="182"/>
      <c r="R339" s="182"/>
      <c r="S339" s="183"/>
      <c r="T339" s="66" t="s">
        <v>300</v>
      </c>
      <c r="U339" s="126" t="s">
        <v>1209</v>
      </c>
      <c r="V339" s="127" t="s">
        <v>35</v>
      </c>
      <c r="W339" s="125" t="s">
        <v>53</v>
      </c>
      <c r="X339" s="125" t="s">
        <v>54</v>
      </c>
      <c r="Y339" s="128" t="str">
        <f t="shared" si="259"/>
        <v>PreventivoManual</v>
      </c>
      <c r="Z339" s="129">
        <f t="shared" si="260"/>
        <v>0.4</v>
      </c>
      <c r="AA339" s="125" t="s">
        <v>55</v>
      </c>
      <c r="AB339" s="125" t="s">
        <v>56</v>
      </c>
      <c r="AC339" s="125" t="s">
        <v>57</v>
      </c>
      <c r="AD339" s="184"/>
      <c r="AE339" s="125" t="s">
        <v>10</v>
      </c>
      <c r="AF339" s="129">
        <f t="shared" ref="AF339" si="271">AF338-AI338</f>
        <v>0.24</v>
      </c>
      <c r="AG339" s="125" t="s">
        <v>60</v>
      </c>
      <c r="AH339" s="129">
        <f t="shared" si="192"/>
        <v>0.4</v>
      </c>
      <c r="AI339" s="129">
        <f t="shared" si="193"/>
        <v>9.6000000000000002E-2</v>
      </c>
      <c r="AJ339" s="185"/>
      <c r="AK339" s="186"/>
      <c r="AL339" s="187"/>
      <c r="AM339" s="185"/>
      <c r="AN339" s="187"/>
      <c r="AO339" s="219"/>
      <c r="AP339" s="220"/>
      <c r="AQ339" s="218"/>
      <c r="AR339" s="232"/>
      <c r="AS339" s="168"/>
      <c r="AT339" s="168"/>
      <c r="AU339" s="168"/>
      <c r="AV339" s="168"/>
      <c r="AW339" s="171"/>
      <c r="AX339" s="180"/>
      <c r="AY339" s="178"/>
      <c r="AZ339" s="176"/>
      <c r="BA339" s="181"/>
      <c r="BB339" s="176"/>
    </row>
    <row r="340" spans="1:54" s="2" customFormat="1" ht="42.75" x14ac:dyDescent="0.25">
      <c r="A340" s="233">
        <f t="shared" si="203"/>
        <v>166</v>
      </c>
      <c r="B340" s="191" t="s">
        <v>132</v>
      </c>
      <c r="C340" s="196" t="s">
        <v>140</v>
      </c>
      <c r="D340" s="198" t="s">
        <v>170</v>
      </c>
      <c r="E340" s="200" t="s">
        <v>83</v>
      </c>
      <c r="F340" s="200" t="s">
        <v>120</v>
      </c>
      <c r="G340" s="200" t="s">
        <v>112</v>
      </c>
      <c r="H340" s="200" t="s">
        <v>262</v>
      </c>
      <c r="I340" s="201" t="s">
        <v>1210</v>
      </c>
      <c r="J340" s="201" t="s">
        <v>1211</v>
      </c>
      <c r="K340" s="200" t="s">
        <v>161</v>
      </c>
      <c r="L340" s="204" t="s">
        <v>273</v>
      </c>
      <c r="M340" s="206" t="s">
        <v>165</v>
      </c>
      <c r="N340" s="221" t="str">
        <f>IF(M340="Máximo_2_Veces_por_Año",$I$468,IF(M340="3_a_24_veces_por_año",$I$469,IF(M340="24_a_500_veces_por_año",$I$470,IF(M340="500_a_5000_veces_por_año",$I$471,IF(M340="mas_de_5000_Veces_por_año",$I$472)))))</f>
        <v>Baja</v>
      </c>
      <c r="O340" s="182">
        <f>IF(N340="Muy Baja",$J$468,IF(N340="Baja",$J$469,IF(N340="Media",$J$470,IF(N340="Alta",$J$471,IF(N340="Muy Alta",$J$472)))))</f>
        <v>0.4</v>
      </c>
      <c r="P340" s="164" t="s">
        <v>62</v>
      </c>
      <c r="Q340" s="182">
        <f t="shared" ref="Q340" si="272">IF(P340="Leve",$I$476,IF(P340="Menor",$I$477,IF(P340="Moderado",$I$478,IF(P340="Mayor",$I$479,IF(P340="Catastrófico",$I$480)))))</f>
        <v>0.8</v>
      </c>
      <c r="R340" s="182" t="str">
        <f t="shared" ref="R340" si="273">N340&amp;P340</f>
        <v>BajaMayor</v>
      </c>
      <c r="S340" s="183" t="str">
        <f t="shared" ref="S340" si="274">IF(R340="Muy AltaLeve","Alto",IF(R340="AltaLeve","Moderado",IF(R340="MediaLeve","Moderado",IF(R340="BajaLeve","Bajo",IF(R340="Muy BajaLeve","Bajo",IF(R340="Muy AltaMenor","Alto",IF(R340="AltaMenor","Moderado",IF(R340="MediaMenor","Moderado",IF(R340="BajaMenor","Moderado",IF(R340="Muy BajaMenor","Bajo",IF(R340="Muy AltaModerado","Alto",IF(R340="AltaModerado","Alto",IF(R340="MediaModerado","Moderado",IF(R340="BajaModerado","Moderado",IF(R340="Muy BajaModerado","Moderado",IF(R340="Muy AltaMayor","Alto",IF(R340="AltaMayor","Alto",IF(R340="MediaMayor","Alto",IF(R340="BajaMayor","Alto",IF(R340="Muy BajaMayor","Alto",IF(R340="Muy AltaCatastrófico","Extremo",IF(R340="AltaCatastrófico","Extremo",IF(R340="MediaCatastrófico","Extremo",IF(R340="BajaCatastrófico","Extremo",IF(R340="Muy BajaCatastrófico","Extremo")))))))))))))))))))))))))</f>
        <v>Alto</v>
      </c>
      <c r="T340" s="66" t="s">
        <v>298</v>
      </c>
      <c r="U340" s="126" t="s">
        <v>1206</v>
      </c>
      <c r="V340" s="127" t="s">
        <v>35</v>
      </c>
      <c r="W340" s="125" t="s">
        <v>53</v>
      </c>
      <c r="X340" s="125" t="s">
        <v>54</v>
      </c>
      <c r="Y340" s="128" t="str">
        <f t="shared" si="259"/>
        <v>PreventivoManual</v>
      </c>
      <c r="Z340" s="129">
        <f t="shared" si="260"/>
        <v>0.4</v>
      </c>
      <c r="AA340" s="125" t="s">
        <v>55</v>
      </c>
      <c r="AB340" s="125" t="s">
        <v>56</v>
      </c>
      <c r="AC340" s="125" t="s">
        <v>57</v>
      </c>
      <c r="AD340" s="184" t="str">
        <f t="shared" ref="AD340" si="275">J340</f>
        <v>Posibilidad de generación de intereses moratorios por pagos extemporaneos de setntencias condenatorias debidamente ejecutoriadas</v>
      </c>
      <c r="AE340" s="125" t="s">
        <v>10</v>
      </c>
      <c r="AF340" s="129">
        <f t="shared" ref="AF340" si="276">O340</f>
        <v>0.4</v>
      </c>
      <c r="AG340" s="125" t="s">
        <v>52</v>
      </c>
      <c r="AH340" s="129">
        <f t="shared" si="192"/>
        <v>0.4</v>
      </c>
      <c r="AI340" s="129">
        <f t="shared" si="193"/>
        <v>0.16000000000000003</v>
      </c>
      <c r="AJ340" s="185">
        <f t="shared" ref="AJ340" si="277">AF341-AI341</f>
        <v>0.14399999999999999</v>
      </c>
      <c r="AK340" s="186">
        <f t="shared" ref="AK340" si="278">Q340</f>
        <v>0.8</v>
      </c>
      <c r="AL340" s="187" t="str">
        <f t="shared" ref="AL340" si="279">IF(AJ340&lt;=0.2,"Muy Baja",IF((AJ340&gt;0.2)*AND(AJ340&lt;=0.4),"Baja",IF((AJ340&gt;0.4)*AND(AJ340&lt;=0.6),"Media",IF((AJ340&gt;0.6)*AND(AJ340&lt;=0.8),"Alta",IF((AJ340&gt;0.8)*AND(AJ340&lt;=1),"Muy Alta",0)))))</f>
        <v>Muy Baja</v>
      </c>
      <c r="AM340" s="185">
        <f t="shared" ref="AM340" si="280">AJ340</f>
        <v>0.14399999999999999</v>
      </c>
      <c r="AN340" s="187" t="str">
        <f t="shared" ref="AN340" si="281">IF(AK340&lt;=0.2,"Leve",IF((AK340&gt;0.2)*AND(AK340&lt;=0.4),"Menor",IF((AK340&gt;0.4)*AND(AK340&lt;=0.6),"Moderado",IF((AK340&gt;0.6)*AND(AK340&lt;=0.8),"Mayor",IF((AK340&gt;0.8)*AND(AK340&lt;=1),"Catastrófico",0)))))</f>
        <v>Mayor</v>
      </c>
      <c r="AO340" s="219">
        <f t="shared" ref="AO340" si="282">AK340</f>
        <v>0.8</v>
      </c>
      <c r="AP340" s="220" t="str">
        <f t="shared" ref="AP340" si="283">AL340&amp;AN340</f>
        <v>Muy BajaMayor</v>
      </c>
      <c r="AQ340" s="217" t="str">
        <f t="shared" ref="AQ340" si="284">IF(AP340="Muy AltaLeve","Alto",IF(AP340="AltaLeve","Moderado",IF(AP340="MediaLeve","Moderado",IF(AP340="BajaLeve","Bajo",IF(AP340="Muy BajaLeve","Bajo",IF(AP340="Muy AltaMenor","Alto",IF(AP340="AltaMenor","Moderado",IF(AP340="MediaMenor","Moderado",IF(AP340="BajaMenor","Moderado",IF(AP340="Muy BajaMenor","Bajo",IF(AP340="Muy AltaModerado","Alto",IF(AP340="AltaModerado","Alto",IF(AP340="MediaModerado","Moderado",IF(AP340="BajaModerado","Moderado",IF(AP340="Muy BajaModerado","Moderado",IF(AP340="Muy AltaMayor","Alto",IF(AP340="AltaMayor","Alto",IF(AP340="MediaMayor","Alto",IF(AP340="BajaMayor","Alto",IF(AP340="Muy BajaMayor","Alto",IF(AP340="Muy AltaCatastrófico","Extremo",IF(AP340="AltaCatastrófico","Extremo",IF(AP340="MediaCatastrófico","Extremo",IF(AP340="BajaCatastrófico","Extremo",IF(AP340="Muy BajaCatastrófico","Extremo")))))))))))))))))))))))))</f>
        <v>Alto</v>
      </c>
      <c r="AR340" s="231" t="s">
        <v>59</v>
      </c>
      <c r="AS340" s="168" t="s">
        <v>1212</v>
      </c>
      <c r="AT340" s="168" t="s">
        <v>1127</v>
      </c>
      <c r="AU340" s="168" t="s">
        <v>1208</v>
      </c>
      <c r="AV340" s="168" t="s">
        <v>714</v>
      </c>
      <c r="AW340" s="171"/>
      <c r="AX340" s="180">
        <v>46023</v>
      </c>
      <c r="AY340" s="177">
        <v>46387</v>
      </c>
      <c r="AZ340" s="176" t="s">
        <v>287</v>
      </c>
      <c r="BA340" s="181"/>
      <c r="BB340" s="176"/>
    </row>
    <row r="341" spans="1:54" s="2" customFormat="1" ht="42.75" x14ac:dyDescent="0.25">
      <c r="A341" s="233"/>
      <c r="B341" s="191"/>
      <c r="C341" s="197"/>
      <c r="D341" s="199"/>
      <c r="E341" s="200"/>
      <c r="F341" s="200"/>
      <c r="G341" s="200"/>
      <c r="H341" s="200"/>
      <c r="I341" s="201"/>
      <c r="J341" s="201"/>
      <c r="K341" s="200"/>
      <c r="L341" s="205"/>
      <c r="M341" s="206"/>
      <c r="N341" s="222"/>
      <c r="O341" s="182"/>
      <c r="P341" s="164"/>
      <c r="Q341" s="182"/>
      <c r="R341" s="182"/>
      <c r="S341" s="183"/>
      <c r="T341" s="66" t="s">
        <v>300</v>
      </c>
      <c r="U341" s="126" t="s">
        <v>1213</v>
      </c>
      <c r="V341" s="127" t="s">
        <v>35</v>
      </c>
      <c r="W341" s="125" t="s">
        <v>53</v>
      </c>
      <c r="X341" s="125" t="s">
        <v>54</v>
      </c>
      <c r="Y341" s="128" t="str">
        <f t="shared" si="259"/>
        <v>PreventivoManual</v>
      </c>
      <c r="Z341" s="129">
        <f t="shared" si="260"/>
        <v>0.4</v>
      </c>
      <c r="AA341" s="125" t="s">
        <v>55</v>
      </c>
      <c r="AB341" s="125" t="s">
        <v>56</v>
      </c>
      <c r="AC341" s="125" t="s">
        <v>57</v>
      </c>
      <c r="AD341" s="184"/>
      <c r="AE341" s="125" t="s">
        <v>10</v>
      </c>
      <c r="AF341" s="129">
        <f t="shared" ref="AF341" si="285">AF340-AI340</f>
        <v>0.24</v>
      </c>
      <c r="AG341" s="125" t="s">
        <v>60</v>
      </c>
      <c r="AH341" s="129">
        <f t="shared" si="192"/>
        <v>0.4</v>
      </c>
      <c r="AI341" s="129">
        <f t="shared" si="193"/>
        <v>9.6000000000000002E-2</v>
      </c>
      <c r="AJ341" s="185"/>
      <c r="AK341" s="186"/>
      <c r="AL341" s="187"/>
      <c r="AM341" s="185"/>
      <c r="AN341" s="187"/>
      <c r="AO341" s="219"/>
      <c r="AP341" s="220"/>
      <c r="AQ341" s="218"/>
      <c r="AR341" s="232"/>
      <c r="AS341" s="168"/>
      <c r="AT341" s="168"/>
      <c r="AU341" s="168"/>
      <c r="AV341" s="168"/>
      <c r="AW341" s="171"/>
      <c r="AX341" s="180"/>
      <c r="AY341" s="178"/>
      <c r="AZ341" s="176"/>
      <c r="BA341" s="181"/>
      <c r="BB341" s="176"/>
    </row>
    <row r="342" spans="1:54" s="2" customFormat="1" ht="68.25" customHeight="1" x14ac:dyDescent="0.25">
      <c r="A342" s="233">
        <f t="shared" si="203"/>
        <v>167</v>
      </c>
      <c r="B342" s="191" t="s">
        <v>138</v>
      </c>
      <c r="C342" s="196" t="s">
        <v>260</v>
      </c>
      <c r="D342" s="198" t="s">
        <v>260</v>
      </c>
      <c r="E342" s="200" t="s">
        <v>83</v>
      </c>
      <c r="F342" s="200" t="s">
        <v>120</v>
      </c>
      <c r="G342" s="200" t="s">
        <v>317</v>
      </c>
      <c r="H342" s="200" t="s">
        <v>319</v>
      </c>
      <c r="I342" s="201" t="s">
        <v>1262</v>
      </c>
      <c r="J342" s="201" t="s">
        <v>1265</v>
      </c>
      <c r="K342" s="200" t="s">
        <v>323</v>
      </c>
      <c r="L342" s="204" t="s">
        <v>321</v>
      </c>
      <c r="M342" s="206" t="s">
        <v>176</v>
      </c>
      <c r="N342" s="195" t="str">
        <f t="shared" ref="N342" si="286">IF(M342="Máximo_2_Veces_por_Año",$I$468,IF(M342="3_a_24_veces_por_año",$I$469,IF(M342="24_a_500_veces_por_año",$I$470,IF(M342="500_a_5000_veces_por_año",$I$471,IF(M342="mas_de_5000_Veces_por_año",$I$472)))))</f>
        <v>Alta</v>
      </c>
      <c r="O342" s="182">
        <f>IF(N342="Muy Baja",$J$468,IF(N342="Baja",$J$469,IF(N342="Media",$J$470,IF(N342="Alta",$J$471,IF(N342="Muy Alta",$J$472)))))</f>
        <v>0.8</v>
      </c>
      <c r="P342" s="164" t="s">
        <v>62</v>
      </c>
      <c r="Q342" s="182">
        <f t="shared" ref="Q342" si="287">IF(P342="Leve",$I$476,IF(P342="Menor",$I$477,IF(P342="Moderado",$I$478,IF(P342="Mayor",$I$479,IF(P342="Catastrófico",$I$480)))))</f>
        <v>0.8</v>
      </c>
      <c r="R342" s="182" t="str">
        <f t="shared" ref="R342" si="288">N342&amp;P342</f>
        <v>AltaMayor</v>
      </c>
      <c r="S342" s="183" t="str">
        <f t="shared" ref="S342" si="289">IF(R342="Muy AltaLeve","Alto",IF(R342="AltaLeve","Moderado",IF(R342="MediaLeve","Moderado",IF(R342="BajaLeve","Bajo",IF(R342="Muy BajaLeve","Bajo",IF(R342="Muy AltaMenor","Alto",IF(R342="AltaMenor","Moderado",IF(R342="MediaMenor","Moderado",IF(R342="BajaMenor","Moderado",IF(R342="Muy BajaMenor","Bajo",IF(R342="Muy AltaModerado","Alto",IF(R342="AltaModerado","Alto",IF(R342="MediaModerado","Moderado",IF(R342="BajaModerado","Moderado",IF(R342="Muy BajaModerado","Moderado",IF(R342="Muy AltaMayor","Alto",IF(R342="AltaMayor","Alto",IF(R342="MediaMayor","Alto",IF(R342="BajaMayor","Alto",IF(R342="Muy BajaMayor","Alto",IF(R342="Muy AltaCatastrófico","Extremo",IF(R342="AltaCatastrófico","Extremo",IF(R342="MediaCatastrófico","Extremo",IF(R342="BajaCatastrófico","Extremo",IF(R342="Muy BajaCatastrófico","Extremo")))))))))))))))))))))))))</f>
        <v>Alto</v>
      </c>
      <c r="T342" s="66" t="s">
        <v>298</v>
      </c>
      <c r="U342" s="144" t="s">
        <v>1263</v>
      </c>
      <c r="V342" s="143" t="s">
        <v>35</v>
      </c>
      <c r="W342" s="139" t="s">
        <v>53</v>
      </c>
      <c r="X342" s="139" t="s">
        <v>54</v>
      </c>
      <c r="Y342" s="138" t="str">
        <f t="shared" ref="Y342:Y343" si="290">W342&amp;X342</f>
        <v>PreventivoManual</v>
      </c>
      <c r="Z342" s="141">
        <f t="shared" ref="Z342:Z343" si="291">IF(Y342="PreventivoAutomatico",0.5,IF(Y342="PreventivoManual",0.4,IF(Y342="DetectivoAutomatico",0.4,IF(Y342="DetectivoManual",0.3,IF(Y342="CorrectivoAutomatico",0.35,IF(Y342="CorrectivoManual",0.25))))))</f>
        <v>0.4</v>
      </c>
      <c r="AA342" s="139" t="s">
        <v>55</v>
      </c>
      <c r="AB342" s="139" t="s">
        <v>56</v>
      </c>
      <c r="AC342" s="139" t="s">
        <v>57</v>
      </c>
      <c r="AD342" s="184" t="str">
        <f t="shared" ref="AD342" si="292">J342</f>
        <v>Posibilidad de ocurrencia de un evento adverso relacionado con el proceso de atención en salud por el no cumplimiento del protocolo de recibo y entrega de turno</v>
      </c>
      <c r="AE342" s="139" t="s">
        <v>10</v>
      </c>
      <c r="AF342" s="141">
        <f t="shared" ref="AF342" si="293">O342</f>
        <v>0.8</v>
      </c>
      <c r="AG342" s="139" t="s">
        <v>52</v>
      </c>
      <c r="AH342" s="141">
        <f t="shared" si="192"/>
        <v>0.4</v>
      </c>
      <c r="AI342" s="141">
        <f t="shared" si="193"/>
        <v>0.32000000000000006</v>
      </c>
      <c r="AJ342" s="185">
        <f t="shared" ref="AJ342" si="294">AF343-AI343</f>
        <v>0.28799999999999998</v>
      </c>
      <c r="AK342" s="186">
        <f t="shared" ref="AK342" si="295">Q342</f>
        <v>0.8</v>
      </c>
      <c r="AL342" s="187" t="str">
        <f t="shared" ref="AL342" si="296">IF(AJ342&lt;=0.2,"Muy Baja",IF((AJ342&gt;0.2)*AND(AJ342&lt;=0.4),"Baja",IF((AJ342&gt;0.4)*AND(AJ342&lt;=0.6),"Media",IF((AJ342&gt;0.6)*AND(AJ342&lt;=0.8),"Alta",IF((AJ342&gt;0.8)*AND(AJ342&lt;=1),"Muy Alta",0)))))</f>
        <v>Baja</v>
      </c>
      <c r="AM342" s="185">
        <f t="shared" ref="AM342" si="297">AJ342</f>
        <v>0.28799999999999998</v>
      </c>
      <c r="AN342" s="187" t="str">
        <f t="shared" ref="AN342" si="298">IF(AK342&lt;=0.2,"Leve",IF((AK342&gt;0.2)*AND(AK342&lt;=0.4),"Menor",IF((AK342&gt;0.4)*AND(AK342&lt;=0.6),"Moderado",IF((AK342&gt;0.6)*AND(AK342&lt;=0.8),"Mayor",IF((AK342&gt;0.8)*AND(AK342&lt;=1),"Catastrófico",0)))))</f>
        <v>Mayor</v>
      </c>
      <c r="AO342" s="219">
        <f t="shared" ref="AO342" si="299">AK342</f>
        <v>0.8</v>
      </c>
      <c r="AP342" s="220" t="str">
        <f t="shared" ref="AP342" si="300">AL342&amp;AN342</f>
        <v>BajaMayor</v>
      </c>
      <c r="AQ342" s="217" t="str">
        <f t="shared" ref="AQ342" si="301">IF(AP342="Muy AltaLeve","Alto",IF(AP342="AltaLeve","Moderado",IF(AP342="MediaLeve","Moderado",IF(AP342="BajaLeve","Bajo",IF(AP342="Muy BajaLeve","Bajo",IF(AP342="Muy AltaMenor","Alto",IF(AP342="AltaMenor","Moderado",IF(AP342="MediaMenor","Moderado",IF(AP342="BajaMenor","Moderado",IF(AP342="Muy BajaMenor","Bajo",IF(AP342="Muy AltaModerado","Alto",IF(AP342="AltaModerado","Alto",IF(AP342="MediaModerado","Moderado",IF(AP342="BajaModerado","Moderado",IF(AP342="Muy BajaModerado","Moderado",IF(AP342="Muy AltaMayor","Alto",IF(AP342="AltaMayor","Alto",IF(AP342="MediaMayor","Alto",IF(AP342="BajaMayor","Alto",IF(AP342="Muy BajaMayor","Alto",IF(AP342="Muy AltaCatastrófico","Extremo",IF(AP342="AltaCatastrófico","Extremo",IF(AP342="MediaCatastrófico","Extremo",IF(AP342="BajaCatastrófico","Extremo",IF(AP342="Muy BajaCatastrófico","Extremo")))))))))))))))))))))))))</f>
        <v>Alto</v>
      </c>
      <c r="AR342" s="231" t="s">
        <v>59</v>
      </c>
      <c r="AS342" s="168" t="s">
        <v>1279</v>
      </c>
      <c r="AT342" s="168" t="s">
        <v>1127</v>
      </c>
      <c r="AU342" s="169" t="s">
        <v>808</v>
      </c>
      <c r="AV342" s="165" t="s">
        <v>784</v>
      </c>
      <c r="AW342" s="171"/>
      <c r="AX342" s="171">
        <v>46204</v>
      </c>
      <c r="AY342" s="171">
        <v>46387</v>
      </c>
      <c r="AZ342" s="163" t="s">
        <v>287</v>
      </c>
      <c r="BA342" s="180"/>
      <c r="BB342" s="176"/>
    </row>
    <row r="343" spans="1:54" s="2" customFormat="1" ht="68.25" customHeight="1" x14ac:dyDescent="0.25">
      <c r="A343" s="233"/>
      <c r="B343" s="191"/>
      <c r="C343" s="197"/>
      <c r="D343" s="199"/>
      <c r="E343" s="200"/>
      <c r="F343" s="200"/>
      <c r="G343" s="200"/>
      <c r="H343" s="200"/>
      <c r="I343" s="201"/>
      <c r="J343" s="201"/>
      <c r="K343" s="200"/>
      <c r="L343" s="205"/>
      <c r="M343" s="206"/>
      <c r="N343" s="195"/>
      <c r="O343" s="182"/>
      <c r="P343" s="164"/>
      <c r="Q343" s="182"/>
      <c r="R343" s="182"/>
      <c r="S343" s="183"/>
      <c r="T343" s="66" t="s">
        <v>300</v>
      </c>
      <c r="U343" s="144" t="s">
        <v>1264</v>
      </c>
      <c r="V343" s="143" t="s">
        <v>35</v>
      </c>
      <c r="W343" s="139" t="s">
        <v>53</v>
      </c>
      <c r="X343" s="139" t="s">
        <v>54</v>
      </c>
      <c r="Y343" s="138" t="str">
        <f t="shared" si="290"/>
        <v>PreventivoManual</v>
      </c>
      <c r="Z343" s="141">
        <f t="shared" si="291"/>
        <v>0.4</v>
      </c>
      <c r="AA343" s="139" t="s">
        <v>55</v>
      </c>
      <c r="AB343" s="139" t="s">
        <v>56</v>
      </c>
      <c r="AC343" s="139" t="s">
        <v>57</v>
      </c>
      <c r="AD343" s="184"/>
      <c r="AE343" s="139" t="s">
        <v>10</v>
      </c>
      <c r="AF343" s="141">
        <f t="shared" ref="AF343" si="302">AF342-AI342</f>
        <v>0.48</v>
      </c>
      <c r="AG343" s="139" t="s">
        <v>60</v>
      </c>
      <c r="AH343" s="141">
        <f t="shared" si="192"/>
        <v>0.4</v>
      </c>
      <c r="AI343" s="141">
        <f t="shared" si="193"/>
        <v>0.192</v>
      </c>
      <c r="AJ343" s="185"/>
      <c r="AK343" s="186"/>
      <c r="AL343" s="187"/>
      <c r="AM343" s="185"/>
      <c r="AN343" s="187"/>
      <c r="AO343" s="219"/>
      <c r="AP343" s="220"/>
      <c r="AQ343" s="218"/>
      <c r="AR343" s="232"/>
      <c r="AS343" s="168"/>
      <c r="AT343" s="168"/>
      <c r="AU343" s="170"/>
      <c r="AV343" s="165"/>
      <c r="AW343" s="171"/>
      <c r="AX343" s="171"/>
      <c r="AY343" s="171"/>
      <c r="AZ343" s="163"/>
      <c r="BA343" s="180"/>
      <c r="BB343" s="176"/>
    </row>
    <row r="344" spans="1:54" s="2" customFormat="1" ht="87" customHeight="1" x14ac:dyDescent="0.25">
      <c r="A344" s="223" t="s">
        <v>1266</v>
      </c>
      <c r="B344" s="191" t="s">
        <v>138</v>
      </c>
      <c r="C344" s="196" t="s">
        <v>260</v>
      </c>
      <c r="D344" s="198" t="s">
        <v>260</v>
      </c>
      <c r="E344" s="200" t="s">
        <v>83</v>
      </c>
      <c r="F344" s="200" t="s">
        <v>120</v>
      </c>
      <c r="G344" s="200" t="s">
        <v>317</v>
      </c>
      <c r="H344" s="200" t="s">
        <v>319</v>
      </c>
      <c r="I344" s="201" t="s">
        <v>921</v>
      </c>
      <c r="J344" s="202" t="s">
        <v>922</v>
      </c>
      <c r="K344" s="200" t="s">
        <v>323</v>
      </c>
      <c r="L344" s="204" t="s">
        <v>321</v>
      </c>
      <c r="M344" s="206" t="s">
        <v>180</v>
      </c>
      <c r="N344" s="221" t="str">
        <f>IF(M344="Máximo_2_Veces_por_Año",$I$468,IF(M344="3_a_24_veces_por_año",$I$469,IF(M344="24_a_500_veces_por_año",$I$470,IF(M344="500_a_5000_veces_por_año",$I$471,IF(M344="mas_de_5000_Veces_por_año",$I$472)))))</f>
        <v>Muy Alta</v>
      </c>
      <c r="O344" s="182">
        <f>IF(N344="Muy Baja",$J$468,IF(N344="Baja",$J$469,IF(N344="Media",$J$470,IF(N344="Alta",$J$471,IF(N344="Muy Alta",$J$472)))))</f>
        <v>1</v>
      </c>
      <c r="P344" s="164" t="s">
        <v>62</v>
      </c>
      <c r="Q344" s="182">
        <f>IF(P344="Leve",$I$477,IF(P344="Menor",$I$478,IF(P344="Moderado",$I$479,IF(P344="Mayor",$I$480,IF(P344="Catastrófico",$I$481)))))</f>
        <v>1</v>
      </c>
      <c r="R344" s="182" t="str">
        <f>N344&amp;P344</f>
        <v>Muy AltaMayor</v>
      </c>
      <c r="S344" s="183" t="str">
        <f>IF(R344="Muy AltaLeve","Alto",IF(R344="AltaLeve","Moderado",IF(R344="MediaLeve","Moderado",IF(R344="BajaLeve","Bajo",IF(R344="Muy BajaLeve","Bajo",IF(R344="Muy AltaMenor","Alto",IF(R344="AltaMenor","Moderado",IF(R344="MediaMenor","Moderado",IF(R344="BajaMenor","Moderado",IF(R344="Muy BajaMenor","Bajo",IF(R344="Muy AltaModerado","Alto",IF(R344="AltaModerado","Alto",IF(R344="MediaModerado","Moderado",IF(R344="BajaModerado","Moderado",IF(R344="Muy BajaModerado","Moderado",IF(R344="Muy AltaMayor","Alto",IF(R344="AltaMayor","Alto",IF(R344="MediaMayor","Alto",IF(R344="BajaMayor","Alto",IF(R344="Muy BajaMayor","Alto",IF(R344="Muy AltaCatastrófico","Extremo",IF(R344="AltaCatastrófico","Extremo",IF(R344="MediaCatastrófico","Extremo",IF(R344="BajaCatastrófico","Extremo",IF(R344="Muy BajaCatastrófico","Extremo")))))))))))))))))))))))))</f>
        <v>Alto</v>
      </c>
      <c r="T344" s="66" t="s">
        <v>298</v>
      </c>
      <c r="U344" s="149" t="s">
        <v>932</v>
      </c>
      <c r="V344" s="142" t="s">
        <v>35</v>
      </c>
      <c r="W344" s="136" t="s">
        <v>53</v>
      </c>
      <c r="X344" s="136" t="s">
        <v>54</v>
      </c>
      <c r="Y344" s="138" t="str">
        <f t="shared" si="259"/>
        <v>PreventivoManual</v>
      </c>
      <c r="Z344" s="141">
        <f t="shared" si="260"/>
        <v>0.4</v>
      </c>
      <c r="AA344" s="136" t="s">
        <v>55</v>
      </c>
      <c r="AB344" s="136" t="s">
        <v>56</v>
      </c>
      <c r="AC344" s="136" t="s">
        <v>57</v>
      </c>
      <c r="AD344" s="184" t="str">
        <f>J344</f>
        <v>POSIBILIDAD DE CONTAMINACIÓN CRUZADA A TRAVÉS DE DISPOSITIVOS MÉDICOS REUTILIZABLES</v>
      </c>
      <c r="AE344" s="139" t="s">
        <v>10</v>
      </c>
      <c r="AF344" s="141">
        <f>O344</f>
        <v>1</v>
      </c>
      <c r="AG344" s="139" t="s">
        <v>52</v>
      </c>
      <c r="AH344" s="141">
        <f t="shared" si="192"/>
        <v>0.4</v>
      </c>
      <c r="AI344" s="141">
        <f t="shared" si="193"/>
        <v>0.4</v>
      </c>
      <c r="AJ344" s="185">
        <f>AF345-AI345</f>
        <v>0.42</v>
      </c>
      <c r="AK344" s="186">
        <f>Q344</f>
        <v>1</v>
      </c>
      <c r="AL344" s="187" t="str">
        <f>IF(AJ344&lt;=0.2,"Muy Baja",IF((AJ344&gt;0.2)*AND(AJ344&lt;=0.4),"Baja",IF((AJ344&gt;0.4)*AND(AJ344&lt;=0.6),"Media",IF((AJ344&gt;0.6)*AND(AJ344&lt;=0.8),"Alta",IF((AJ344&gt;0.8)*AND(AJ344&lt;=1),"Muy Alta",0)))))</f>
        <v>Media</v>
      </c>
      <c r="AM344" s="185">
        <f>AJ344</f>
        <v>0.42</v>
      </c>
      <c r="AN344" s="187" t="str">
        <f>IF(AK344&lt;=0.2,"Leve",IF((AK344&gt;0.2)*AND(AK344&lt;=0.4),"Menor",IF((AK344&gt;0.4)*AND(AK344&lt;=0.6),"Moderado",IF((AK344&gt;0.6)*AND(AK344&lt;=0.8),"Mayor",IF((AK344&gt;0.8)*AND(AK344&lt;=1),"Catastrófico",0)))))</f>
        <v>Catastrófico</v>
      </c>
      <c r="AO344" s="219">
        <f>AK344</f>
        <v>1</v>
      </c>
      <c r="AP344" s="220" t="str">
        <f>AL344&amp;AN344</f>
        <v>MediaCatastrófico</v>
      </c>
      <c r="AQ344" s="217" t="str">
        <f>IF(AP344="Muy AltaLeve","Alto",IF(AP344="AltaLeve","Moderado",IF(AP344="MediaLeve","Moderado",IF(AP344="BajaLeve","Bajo",IF(AP344="Muy BajaLeve","Bajo",IF(AP344="Muy AltaMenor","Alto",IF(AP344="AltaMenor","Moderado",IF(AP344="MediaMenor","Moderado",IF(AP344="BajaMenor","Moderado",IF(AP344="Muy BajaMenor","Bajo",IF(AP344="Muy AltaModerado","Alto",IF(AP344="AltaModerado","Alto",IF(AP344="MediaModerado","Moderado",IF(AP344="BajaModerado","Moderado",IF(AP344="Muy BajaModerado","Moderado",IF(AP344="Muy AltaMayor","Alto",IF(AP344="AltaMayor","Alto",IF(AP344="MediaMayor","Alto",IF(AP344="BajaMayor","Alto",IF(AP344="Muy BajaMayor","Alto",IF(AP344="Muy AltaCatastrófico","Extremo",IF(AP344="AltaCatastrófico","Extremo",IF(AP344="MediaCatastrófico","Extremo",IF(AP344="BajaCatastrófico","Extremo",IF(AP344="Muy BajaCatastrófico","Extremo")))))))))))))))))))))))))</f>
        <v>Extremo</v>
      </c>
      <c r="AR344" s="163" t="s">
        <v>59</v>
      </c>
      <c r="AS344" s="165" t="s">
        <v>1219</v>
      </c>
      <c r="AT344" s="168" t="s">
        <v>1215</v>
      </c>
      <c r="AU344" s="169" t="s">
        <v>808</v>
      </c>
      <c r="AV344" s="165" t="s">
        <v>1278</v>
      </c>
      <c r="AW344" s="171"/>
      <c r="AX344" s="171">
        <v>46266</v>
      </c>
      <c r="AY344" s="171">
        <v>46387</v>
      </c>
      <c r="AZ344" s="163" t="s">
        <v>289</v>
      </c>
      <c r="BA344" s="179"/>
      <c r="BB344" s="176"/>
    </row>
    <row r="345" spans="1:54" s="2" customFormat="1" ht="87" customHeight="1" x14ac:dyDescent="0.25">
      <c r="A345" s="223"/>
      <c r="B345" s="191"/>
      <c r="C345" s="197"/>
      <c r="D345" s="199"/>
      <c r="E345" s="200"/>
      <c r="F345" s="200"/>
      <c r="G345" s="200"/>
      <c r="H345" s="200"/>
      <c r="I345" s="201"/>
      <c r="J345" s="203"/>
      <c r="K345" s="200"/>
      <c r="L345" s="205"/>
      <c r="M345" s="206"/>
      <c r="N345" s="222"/>
      <c r="O345" s="182"/>
      <c r="P345" s="164"/>
      <c r="Q345" s="182"/>
      <c r="R345" s="182"/>
      <c r="S345" s="183"/>
      <c r="T345" s="66" t="s">
        <v>300</v>
      </c>
      <c r="U345" s="149" t="s">
        <v>933</v>
      </c>
      <c r="V345" s="142" t="s">
        <v>36</v>
      </c>
      <c r="W345" s="136" t="s">
        <v>70</v>
      </c>
      <c r="X345" s="136" t="s">
        <v>54</v>
      </c>
      <c r="Y345" s="138" t="str">
        <f t="shared" si="259"/>
        <v>DetectivoManual</v>
      </c>
      <c r="Z345" s="141">
        <f t="shared" si="260"/>
        <v>0.3</v>
      </c>
      <c r="AA345" s="136" t="s">
        <v>55</v>
      </c>
      <c r="AB345" s="136" t="s">
        <v>56</v>
      </c>
      <c r="AC345" s="136" t="s">
        <v>57</v>
      </c>
      <c r="AD345" s="184"/>
      <c r="AE345" s="139" t="s">
        <v>10</v>
      </c>
      <c r="AF345" s="141">
        <f>AF344-AI344</f>
        <v>0.6</v>
      </c>
      <c r="AG345" s="139" t="s">
        <v>60</v>
      </c>
      <c r="AH345" s="141">
        <f t="shared" si="192"/>
        <v>0.3</v>
      </c>
      <c r="AI345" s="141">
        <f t="shared" si="193"/>
        <v>0.18</v>
      </c>
      <c r="AJ345" s="185"/>
      <c r="AK345" s="186"/>
      <c r="AL345" s="187"/>
      <c r="AM345" s="185"/>
      <c r="AN345" s="187"/>
      <c r="AO345" s="219"/>
      <c r="AP345" s="220"/>
      <c r="AQ345" s="218"/>
      <c r="AR345" s="163"/>
      <c r="AS345" s="165"/>
      <c r="AT345" s="168"/>
      <c r="AU345" s="170"/>
      <c r="AV345" s="165"/>
      <c r="AW345" s="171"/>
      <c r="AX345" s="171"/>
      <c r="AY345" s="171"/>
      <c r="AZ345" s="163"/>
      <c r="BA345" s="179"/>
      <c r="BB345" s="176"/>
    </row>
    <row r="346" spans="1:54" s="2" customFormat="1" ht="87" customHeight="1" x14ac:dyDescent="0.25">
      <c r="A346" s="223" t="s">
        <v>1267</v>
      </c>
      <c r="B346" s="191" t="s">
        <v>138</v>
      </c>
      <c r="C346" s="196" t="s">
        <v>260</v>
      </c>
      <c r="D346" s="198" t="s">
        <v>260</v>
      </c>
      <c r="E346" s="200" t="s">
        <v>83</v>
      </c>
      <c r="F346" s="200" t="s">
        <v>93</v>
      </c>
      <c r="G346" s="200" t="s">
        <v>317</v>
      </c>
      <c r="H346" s="200" t="s">
        <v>319</v>
      </c>
      <c r="I346" s="201" t="s">
        <v>1216</v>
      </c>
      <c r="J346" s="202" t="s">
        <v>1217</v>
      </c>
      <c r="K346" s="200" t="s">
        <v>323</v>
      </c>
      <c r="L346" s="229" t="s">
        <v>321</v>
      </c>
      <c r="M346" s="206" t="s">
        <v>180</v>
      </c>
      <c r="N346" s="221" t="str">
        <f>IF(M346="Máximo_2_Veces_por_Año",$I$468,IF(M346="3_a_24_veces_por_año",$I$469,IF(M346="24_a_500_veces_por_año",$I$470,IF(M346="500_a_5000_veces_por_año",$I$471,IF(M346="mas_de_5000_Veces_por_año",$I$472)))))</f>
        <v>Muy Alta</v>
      </c>
      <c r="O346" s="182">
        <f>IF(N346="Muy Baja",$J$468,IF(N346="Baja",$J$469,IF(N346="Media",$J$470,IF(N346="Alta",$J$471,IF(N346="Muy Alta",$J$472)))))</f>
        <v>1</v>
      </c>
      <c r="P346" s="164" t="s">
        <v>131</v>
      </c>
      <c r="Q346" s="182">
        <v>1</v>
      </c>
      <c r="R346" s="182" t="str">
        <f>N346&amp;P346</f>
        <v>Muy AltaCatastrófico</v>
      </c>
      <c r="S346" s="183" t="str">
        <f>IF(R346="Muy AltaLeve","Alto",IF(R346="AltaLeve","Moderado",IF(R346="MediaLeve","Moderado",IF(R346="BajaLeve","Bajo",IF(R346="Muy BajaLeve","Bajo",IF(R346="Muy AltaMenor","Alto",IF(R346="AltaMenor","Moderado",IF(R346="MediaMenor","Moderado",IF(R346="BajaMenor","Moderado",IF(R346="Muy BajaMenor","Bajo",IF(R346="Muy AltaModerado","Alto",IF(R346="AltaModerado","Alto",IF(R346="MediaModerado","Moderado",IF(R346="BajaModerado","Moderado",IF(R346="Muy BajaModerado","Moderado",IF(R346="Muy AltaMayor","Alto",IF(R346="AltaMayor","Alto",IF(R346="MediaMayor","Alto",IF(R346="BajaMayor","Alto",IF(R346="Muy BajaMayor","Alto",IF(R346="Muy AltaCatastrófico","Extremo",IF(R346="AltaCatastrófico","Extremo",IF(R346="MediaCatastrófico","Extremo",IF(R346="BajaCatastrófico","Extremo",IF(R346="Muy BajaCatastrófico","Extremo")))))))))))))))))))))))))</f>
        <v>Extremo</v>
      </c>
      <c r="T346" s="66" t="s">
        <v>298</v>
      </c>
      <c r="U346" s="149" t="s">
        <v>999</v>
      </c>
      <c r="V346" s="143" t="s">
        <v>35</v>
      </c>
      <c r="W346" s="139" t="s">
        <v>53</v>
      </c>
      <c r="X346" s="139" t="s">
        <v>54</v>
      </c>
      <c r="Y346" s="139"/>
      <c r="Z346" s="141">
        <v>0.4</v>
      </c>
      <c r="AA346" s="139" t="s">
        <v>55</v>
      </c>
      <c r="AB346" s="139" t="s">
        <v>56</v>
      </c>
      <c r="AC346" s="139" t="s">
        <v>57</v>
      </c>
      <c r="AD346" s="184" t="s">
        <v>1217</v>
      </c>
      <c r="AE346" s="139" t="s">
        <v>10</v>
      </c>
      <c r="AF346" s="141">
        <v>1</v>
      </c>
      <c r="AG346" s="139" t="s">
        <v>52</v>
      </c>
      <c r="AH346" s="141">
        <v>0.4</v>
      </c>
      <c r="AI346" s="141">
        <v>0.4</v>
      </c>
      <c r="AJ346" s="185">
        <v>0.42</v>
      </c>
      <c r="AK346" s="186">
        <v>1</v>
      </c>
      <c r="AL346" s="187" t="s">
        <v>61</v>
      </c>
      <c r="AM346" s="185">
        <v>0.42</v>
      </c>
      <c r="AN346" s="187" t="s">
        <v>131</v>
      </c>
      <c r="AO346" s="219">
        <v>1</v>
      </c>
      <c r="AP346" s="227" t="str">
        <f>AL346&amp;AN346</f>
        <v>MediaCatastrófico</v>
      </c>
      <c r="AQ346" s="217" t="s">
        <v>1218</v>
      </c>
      <c r="AR346" s="163" t="s">
        <v>285</v>
      </c>
      <c r="AS346" s="166" t="s">
        <v>1220</v>
      </c>
      <c r="AT346" s="168" t="s">
        <v>1215</v>
      </c>
      <c r="AU346" s="169" t="s">
        <v>808</v>
      </c>
      <c r="AV346" s="165" t="s">
        <v>1278</v>
      </c>
      <c r="AW346" s="171"/>
      <c r="AX346" s="171">
        <v>46266</v>
      </c>
      <c r="AY346" s="171">
        <v>46387</v>
      </c>
      <c r="AZ346" s="163" t="s">
        <v>289</v>
      </c>
      <c r="BA346" s="226"/>
      <c r="BB346" s="176"/>
    </row>
    <row r="347" spans="1:54" s="2" customFormat="1" ht="87" customHeight="1" x14ac:dyDescent="0.25">
      <c r="A347" s="223"/>
      <c r="B347" s="191"/>
      <c r="C347" s="197"/>
      <c r="D347" s="199"/>
      <c r="E347" s="200"/>
      <c r="F347" s="200"/>
      <c r="G347" s="200"/>
      <c r="H347" s="200"/>
      <c r="I347" s="201"/>
      <c r="J347" s="203"/>
      <c r="K347" s="200"/>
      <c r="L347" s="230"/>
      <c r="M347" s="206"/>
      <c r="N347" s="222"/>
      <c r="O347" s="182"/>
      <c r="P347" s="164"/>
      <c r="Q347" s="182"/>
      <c r="R347" s="182"/>
      <c r="S347" s="183"/>
      <c r="T347" s="66" t="s">
        <v>300</v>
      </c>
      <c r="U347" s="149" t="s">
        <v>1000</v>
      </c>
      <c r="V347" s="143" t="s">
        <v>36</v>
      </c>
      <c r="W347" s="139" t="s">
        <v>70</v>
      </c>
      <c r="X347" s="139" t="s">
        <v>54</v>
      </c>
      <c r="Y347" s="139"/>
      <c r="Z347" s="141">
        <v>0.3</v>
      </c>
      <c r="AA347" s="139" t="s">
        <v>55</v>
      </c>
      <c r="AB347" s="139" t="s">
        <v>56</v>
      </c>
      <c r="AC347" s="139" t="s">
        <v>57</v>
      </c>
      <c r="AD347" s="184"/>
      <c r="AE347" s="139" t="s">
        <v>10</v>
      </c>
      <c r="AF347" s="141">
        <v>0.6</v>
      </c>
      <c r="AG347" s="139" t="s">
        <v>60</v>
      </c>
      <c r="AH347" s="141">
        <v>0.3</v>
      </c>
      <c r="AI347" s="141">
        <v>0.18</v>
      </c>
      <c r="AJ347" s="185"/>
      <c r="AK347" s="186"/>
      <c r="AL347" s="187"/>
      <c r="AM347" s="185"/>
      <c r="AN347" s="187"/>
      <c r="AO347" s="219"/>
      <c r="AP347" s="228"/>
      <c r="AQ347" s="218"/>
      <c r="AR347" s="163"/>
      <c r="AS347" s="167"/>
      <c r="AT347" s="168"/>
      <c r="AU347" s="170"/>
      <c r="AV347" s="165"/>
      <c r="AW347" s="171"/>
      <c r="AX347" s="171"/>
      <c r="AY347" s="171"/>
      <c r="AZ347" s="163"/>
      <c r="BA347" s="226"/>
      <c r="BB347" s="176"/>
    </row>
    <row r="348" spans="1:54" s="2" customFormat="1" ht="87" customHeight="1" x14ac:dyDescent="0.25">
      <c r="A348" s="223" t="s">
        <v>1268</v>
      </c>
      <c r="B348" s="191" t="s">
        <v>138</v>
      </c>
      <c r="C348" s="196" t="s">
        <v>260</v>
      </c>
      <c r="D348" s="198" t="s">
        <v>260</v>
      </c>
      <c r="E348" s="200" t="s">
        <v>83</v>
      </c>
      <c r="F348" s="200" t="s">
        <v>93</v>
      </c>
      <c r="G348" s="200" t="s">
        <v>317</v>
      </c>
      <c r="H348" s="200" t="s">
        <v>319</v>
      </c>
      <c r="I348" s="201" t="s">
        <v>947</v>
      </c>
      <c r="J348" s="202" t="s">
        <v>948</v>
      </c>
      <c r="K348" s="200" t="s">
        <v>161</v>
      </c>
      <c r="L348" s="204" t="s">
        <v>321</v>
      </c>
      <c r="M348" s="206" t="s">
        <v>180</v>
      </c>
      <c r="N348" s="221" t="str">
        <f>IF(M348="Máximo_2_Veces_por_Año",$I$468,IF(M348="3_a_24_veces_por_año",$I$469,IF(M348="24_a_500_veces_por_año",$I$470,IF(M348="500_a_5000_veces_por_año",$I$471,IF(M348="mas_de_5000_Veces_por_año",$I$472)))))</f>
        <v>Muy Alta</v>
      </c>
      <c r="O348" s="182">
        <f>IF(N348="Muy Baja",$J$468,IF(N348="Baja",$J$469,IF(N348="Media",$J$470,IF(N348="Alta",$J$471,IF(N348="Muy Alta",$J$472)))))</f>
        <v>1</v>
      </c>
      <c r="P348" s="164" t="s">
        <v>51</v>
      </c>
      <c r="Q348" s="182">
        <f>IF(P348="Leve",$I$477,IF(P348="Menor",$I$478,IF(P348="Moderado",$I$479,IF(P348="Mayor",$I$480,IF(P348="Catastrófico",$I$481)))))</f>
        <v>0.8</v>
      </c>
      <c r="R348" s="182" t="str">
        <f>N348&amp;P348</f>
        <v>Muy AltaModerado</v>
      </c>
      <c r="S348" s="183" t="str">
        <f>IF(R348="Muy AltaLeve","Alto",IF(R348="AltaLeve","Moderado",IF(R348="MediaLeve","Moderado",IF(R348="BajaLeve","Bajo",IF(R348="Muy BajaLeve","Bajo",IF(R348="Muy AltaMenor","Alto",IF(R348="AltaMenor","Moderado",IF(R348="MediaMenor","Moderado",IF(R348="BajaMenor","Moderado",IF(R348="Muy BajaMenor","Bajo",IF(R348="Muy AltaModerado","Alto",IF(R348="AltaModerado","Alto",IF(R348="MediaModerado","Moderado",IF(R348="BajaModerado","Moderado",IF(R348="Muy BajaModerado","Moderado",IF(R348="Muy AltaMayor","Alto",IF(R348="AltaMayor","Alto",IF(R348="MediaMayor","Alto",IF(R348="BajaMayor","Alto",IF(R348="Muy BajaMayor","Alto",IF(R348="Muy AltaCatastrófico","Extremo",IF(R348="AltaCatastrófico","Extremo",IF(R348="MediaCatastrófico","Extremo",IF(R348="BajaCatastrófico","Extremo",IF(R348="Muy BajaCatastrófico","Extremo")))))))))))))))))))))))))</f>
        <v>Alto</v>
      </c>
      <c r="T348" s="66" t="s">
        <v>298</v>
      </c>
      <c r="U348" s="149" t="s">
        <v>999</v>
      </c>
      <c r="V348" s="143" t="s">
        <v>35</v>
      </c>
      <c r="W348" s="139" t="s">
        <v>70</v>
      </c>
      <c r="X348" s="139" t="s">
        <v>54</v>
      </c>
      <c r="Y348" s="138" t="str">
        <f t="shared" ref="Y348:Y367" si="303">W348&amp;X348</f>
        <v>DetectivoManual</v>
      </c>
      <c r="Z348" s="141">
        <f t="shared" ref="Z348:Z367" si="304">IF(Y348="PreventivoAutomatico",0.5,IF(Y348="PreventivoManual",0.4,IF(Y348="DetectivoAutomatico",0.4,IF(Y348="DetectivoManual",0.3,IF(Y348="CorrectivoAutomatico",0.35,IF(Y348="CorrectivoManual",0.25))))))</f>
        <v>0.3</v>
      </c>
      <c r="AA348" s="139" t="s">
        <v>55</v>
      </c>
      <c r="AB348" s="139" t="s">
        <v>56</v>
      </c>
      <c r="AC348" s="139" t="s">
        <v>57</v>
      </c>
      <c r="AD348" s="184" t="str">
        <f>J348</f>
        <v xml:space="preserve">POSIBILIDAD DE ERRORES EN LA EJECUCIÓN DE PROCEDIMIENTOS CLINICOS Y ADMINISTRATIVOS POR VARIABILIDAD DE CRITERIOS EN EL PERSONAL </v>
      </c>
      <c r="AE348" s="139" t="s">
        <v>10</v>
      </c>
      <c r="AF348" s="141">
        <f>O348</f>
        <v>1</v>
      </c>
      <c r="AG348" s="139" t="s">
        <v>52</v>
      </c>
      <c r="AH348" s="141">
        <f t="shared" ref="AH348:AH367" si="305">Z348</f>
        <v>0.3</v>
      </c>
      <c r="AI348" s="141">
        <f t="shared" ref="AI348:AI367" si="306">AF348*AH348</f>
        <v>0.3</v>
      </c>
      <c r="AJ348" s="185">
        <f>AF349-AI349</f>
        <v>0.49</v>
      </c>
      <c r="AK348" s="186">
        <f>Q348</f>
        <v>0.8</v>
      </c>
      <c r="AL348" s="187" t="str">
        <f>IF(AJ348&lt;=0.2,"Muy Baja",IF((AJ348&gt;0.2)*AND(AJ348&lt;=0.4),"Baja",IF((AJ348&gt;0.4)*AND(AJ348&lt;=0.6),"Media",IF((AJ348&gt;0.6)*AND(AJ348&lt;=0.8),"Alta",IF((AJ348&gt;0.8)*AND(AJ348&lt;=1),"Muy Alta",0)))))</f>
        <v>Media</v>
      </c>
      <c r="AM348" s="185">
        <f>AJ348</f>
        <v>0.49</v>
      </c>
      <c r="AN348" s="187" t="str">
        <f>IF(AK348&lt;=0.2,"Leve",IF((AK348&gt;0.2)*AND(AK348&lt;=0.4),"Menor",IF((AK348&gt;0.4)*AND(AK348&lt;=0.6),"Moderado",IF((AK348&gt;0.6)*AND(AK348&lt;=0.8),"Mayor",IF((AK348&gt;0.8)*AND(AK348&lt;=1),"Catastrófico",0)))))</f>
        <v>Mayor</v>
      </c>
      <c r="AO348" s="219">
        <f>AK348</f>
        <v>0.8</v>
      </c>
      <c r="AP348" s="220" t="str">
        <f>AL348&amp;AN348</f>
        <v>MediaMayor</v>
      </c>
      <c r="AQ348" s="217" t="str">
        <f>IF(AP348="Muy AltaLeve","Alto",IF(AP348="AltaLeve","Moderado",IF(AP348="MediaLeve","Moderado",IF(AP348="BajaLeve","Bajo",IF(AP348="Muy BajaLeve","Bajo",IF(AP348="Muy AltaMenor","Alto",IF(AP348="AltaMenor","Moderado",IF(AP348="MediaMenor","Moderado",IF(AP348="BajaMenor","Moderado",IF(AP348="Muy BajaMenor","Bajo",IF(AP348="Muy AltaModerado","Alto",IF(AP348="AltaModerado","Alto",IF(AP348="MediaModerado","Moderado",IF(AP348="BajaModerado","Moderado",IF(AP348="Muy BajaModerado","Moderado",IF(AP348="Muy AltaMayor","Alto",IF(AP348="AltaMayor","Alto",IF(AP348="MediaMayor","Alto",IF(AP348="BajaMayor","Alto",IF(AP348="Muy BajaMayor","Alto",IF(AP348="Muy AltaCatastrófico","Extremo",IF(AP348="AltaCatastrófico","Extremo",IF(AP348="MediaCatastrófico","Extremo",IF(AP348="BajaCatastrófico","Extremo",IF(AP348="Muy BajaCatastrófico","Extremo")))))))))))))))))))))))))</f>
        <v>Alto</v>
      </c>
      <c r="AR348" s="163" t="s">
        <v>59</v>
      </c>
      <c r="AS348" s="166" t="s">
        <v>1250</v>
      </c>
      <c r="AT348" s="168" t="s">
        <v>1251</v>
      </c>
      <c r="AU348" s="169" t="s">
        <v>808</v>
      </c>
      <c r="AV348" s="165" t="s">
        <v>1278</v>
      </c>
      <c r="AW348" s="171"/>
      <c r="AX348" s="171">
        <v>46266</v>
      </c>
      <c r="AY348" s="171">
        <v>46387</v>
      </c>
      <c r="AZ348" s="163" t="s">
        <v>291</v>
      </c>
      <c r="BA348" s="226"/>
      <c r="BB348" s="176"/>
    </row>
    <row r="349" spans="1:54" s="2" customFormat="1" ht="87" customHeight="1" x14ac:dyDescent="0.25">
      <c r="A349" s="223"/>
      <c r="B349" s="191"/>
      <c r="C349" s="197"/>
      <c r="D349" s="199"/>
      <c r="E349" s="200"/>
      <c r="F349" s="200"/>
      <c r="G349" s="200"/>
      <c r="H349" s="200"/>
      <c r="I349" s="201"/>
      <c r="J349" s="203"/>
      <c r="K349" s="200"/>
      <c r="L349" s="205"/>
      <c r="M349" s="206"/>
      <c r="N349" s="222"/>
      <c r="O349" s="182"/>
      <c r="P349" s="164"/>
      <c r="Q349" s="182"/>
      <c r="R349" s="182"/>
      <c r="S349" s="183"/>
      <c r="T349" s="66" t="s">
        <v>300</v>
      </c>
      <c r="U349" s="149" t="s">
        <v>1001</v>
      </c>
      <c r="V349" s="143" t="s">
        <v>36</v>
      </c>
      <c r="W349" s="139" t="s">
        <v>70</v>
      </c>
      <c r="X349" s="139" t="s">
        <v>54</v>
      </c>
      <c r="Y349" s="138" t="str">
        <f t="shared" si="303"/>
        <v>DetectivoManual</v>
      </c>
      <c r="Z349" s="141">
        <f t="shared" si="304"/>
        <v>0.3</v>
      </c>
      <c r="AA349" s="139" t="s">
        <v>55</v>
      </c>
      <c r="AB349" s="139" t="s">
        <v>56</v>
      </c>
      <c r="AC349" s="139" t="s">
        <v>57</v>
      </c>
      <c r="AD349" s="184"/>
      <c r="AE349" s="139" t="s">
        <v>10</v>
      </c>
      <c r="AF349" s="141">
        <f>AF348-AI348</f>
        <v>0.7</v>
      </c>
      <c r="AG349" s="139" t="s">
        <v>60</v>
      </c>
      <c r="AH349" s="141">
        <f t="shared" si="305"/>
        <v>0.3</v>
      </c>
      <c r="AI349" s="141">
        <f t="shared" si="306"/>
        <v>0.21</v>
      </c>
      <c r="AJ349" s="185"/>
      <c r="AK349" s="186"/>
      <c r="AL349" s="187"/>
      <c r="AM349" s="185"/>
      <c r="AN349" s="187"/>
      <c r="AO349" s="219"/>
      <c r="AP349" s="220"/>
      <c r="AQ349" s="218"/>
      <c r="AR349" s="163"/>
      <c r="AS349" s="167"/>
      <c r="AT349" s="168"/>
      <c r="AU349" s="170"/>
      <c r="AV349" s="165"/>
      <c r="AW349" s="171"/>
      <c r="AX349" s="171"/>
      <c r="AY349" s="171"/>
      <c r="AZ349" s="163"/>
      <c r="BA349" s="226"/>
      <c r="BB349" s="176"/>
    </row>
    <row r="350" spans="1:54" s="2" customFormat="1" ht="87" customHeight="1" x14ac:dyDescent="0.25">
      <c r="A350" s="223" t="s">
        <v>1269</v>
      </c>
      <c r="B350" s="191" t="s">
        <v>138</v>
      </c>
      <c r="C350" s="196" t="s">
        <v>260</v>
      </c>
      <c r="D350" s="198" t="s">
        <v>260</v>
      </c>
      <c r="E350" s="200" t="s">
        <v>83</v>
      </c>
      <c r="F350" s="200" t="s">
        <v>93</v>
      </c>
      <c r="G350" s="200" t="s">
        <v>317</v>
      </c>
      <c r="H350" s="200" t="s">
        <v>318</v>
      </c>
      <c r="I350" s="201" t="s">
        <v>949</v>
      </c>
      <c r="J350" s="202" t="s">
        <v>1221</v>
      </c>
      <c r="K350" s="200" t="s">
        <v>323</v>
      </c>
      <c r="L350" s="204" t="s">
        <v>321</v>
      </c>
      <c r="M350" s="206" t="s">
        <v>176</v>
      </c>
      <c r="N350" s="221" t="str">
        <f>IF(M350="Máximo_2_Veces_por_Año",$I$468,IF(M350="3_a_24_veces_por_año",$I$469,IF(M350="24_a_500_veces_por_año",$I$470,IF(M350="500_a_5000_veces_por_año",$I$471,IF(M350="mas_de_5000_Veces_por_año",$I$472)))))</f>
        <v>Alta</v>
      </c>
      <c r="O350" s="182">
        <f>IF(N350="Muy Baja",$J$468,IF(N350="Baja",$J$469,IF(N350="Media",$J$470,IF(N350="Alta",$J$471,IF(N350="Muy Alta",$J$472)))))</f>
        <v>0.8</v>
      </c>
      <c r="P350" s="164" t="s">
        <v>62</v>
      </c>
      <c r="Q350" s="182">
        <f>IF(P350="Leve",$I$477,IF(P350="Menor",$I$478,IF(P350="Moderado",$I$479,IF(P350="Mayor",$I$480,IF(P350="Catastrófico",$I$481)))))</f>
        <v>1</v>
      </c>
      <c r="R350" s="182" t="str">
        <f>N350&amp;P350</f>
        <v>AltaMayor</v>
      </c>
      <c r="S350" s="183" t="str">
        <f>IF(R350="Muy AltaLeve","Alto",IF(R350="AltaLeve","Moderado",IF(R350="MediaLeve","Moderado",IF(R350="BajaLeve","Bajo",IF(R350="Muy BajaLeve","Bajo",IF(R350="Muy AltaMenor","Alto",IF(R350="AltaMenor","Moderado",IF(R350="MediaMenor","Moderado",IF(R350="BajaMenor","Moderado",IF(R350="Muy BajaMenor","Bajo",IF(R350="Muy AltaModerado","Alto",IF(R350="AltaModerado","Alto",IF(R350="MediaModerado","Moderado",IF(R350="BajaModerado","Moderado",IF(R350="Muy BajaModerado","Moderado",IF(R350="Muy AltaMayor","Alto",IF(R350="AltaMayor","Alto",IF(R350="MediaMayor","Alto",IF(R350="BajaMayor","Alto",IF(R350="Muy BajaMayor","Alto",IF(R350="Muy AltaCatastrófico","Extremo",IF(R350="AltaCatastrófico","Extremo",IF(R350="MediaCatastrófico","Extremo",IF(R350="BajaCatastrófico","Extremo",IF(R350="Muy BajaCatastrófico","Extremo")))))))))))))))))))))))))</f>
        <v>Alto</v>
      </c>
      <c r="T350" s="66" t="s">
        <v>298</v>
      </c>
      <c r="U350" s="149" t="s">
        <v>999</v>
      </c>
      <c r="V350" s="143" t="s">
        <v>35</v>
      </c>
      <c r="W350" s="139" t="s">
        <v>70</v>
      </c>
      <c r="X350" s="139" t="s">
        <v>54</v>
      </c>
      <c r="Y350" s="138" t="str">
        <f t="shared" si="303"/>
        <v>DetectivoManual</v>
      </c>
      <c r="Z350" s="141">
        <f t="shared" si="304"/>
        <v>0.3</v>
      </c>
      <c r="AA350" s="139" t="s">
        <v>55</v>
      </c>
      <c r="AB350" s="139" t="s">
        <v>56</v>
      </c>
      <c r="AC350" s="139" t="s">
        <v>57</v>
      </c>
      <c r="AD350" s="184" t="str">
        <f>J350</f>
        <v>POSIBILIDAD DE RETRASO EN LA ATENCIÓN OPORTUNA POR PRIORIZACIÓN INADECUADA DEL PACIENTE EN LA PUERTA DE ENTRADA, DERIVADA DEL INCUMPLIMIENTO DE LOS CRITERIOS DE ATENCIÓN PREFERENCIAL Y DE TRIAGE.</v>
      </c>
      <c r="AE350" s="139" t="s">
        <v>10</v>
      </c>
      <c r="AF350" s="141">
        <f>O350</f>
        <v>0.8</v>
      </c>
      <c r="AG350" s="139" t="s">
        <v>52</v>
      </c>
      <c r="AH350" s="141">
        <f t="shared" si="305"/>
        <v>0.3</v>
      </c>
      <c r="AI350" s="141">
        <f t="shared" si="306"/>
        <v>0.24</v>
      </c>
      <c r="AJ350" s="185">
        <f>AF351-AI351</f>
        <v>0.39200000000000002</v>
      </c>
      <c r="AK350" s="186">
        <f>Q350</f>
        <v>1</v>
      </c>
      <c r="AL350" s="187" t="str">
        <f>IF(AJ350&lt;=0.2,"Muy Baja",IF((AJ350&gt;0.2)*AND(AJ350&lt;=0.4),"Baja",IF((AJ350&gt;0.4)*AND(AJ350&lt;=0.6),"Media",IF((AJ350&gt;0.6)*AND(AJ350&lt;=0.8),"Alta",IF((AJ350&gt;0.8)*AND(AJ350&lt;=1),"Muy Alta",0)))))</f>
        <v>Baja</v>
      </c>
      <c r="AM350" s="185">
        <f>AJ350</f>
        <v>0.39200000000000002</v>
      </c>
      <c r="AN350" s="187" t="str">
        <f>IF(AK350&lt;=0.2,"Leve",IF((AK350&gt;0.2)*AND(AK350&lt;=0.4),"Menor",IF((AK350&gt;0.4)*AND(AK350&lt;=0.6),"Moderado",IF((AK350&gt;0.6)*AND(AK350&lt;=0.8),"Mayor",IF((AK350&gt;0.8)*AND(AK350&lt;=1),"Catastrófico",0)))))</f>
        <v>Catastrófico</v>
      </c>
      <c r="AO350" s="219">
        <f>AK350</f>
        <v>1</v>
      </c>
      <c r="AP350" s="220" t="str">
        <f>AL350&amp;AN350</f>
        <v>BajaCatastrófico</v>
      </c>
      <c r="AQ350" s="217" t="str">
        <f>IF(AP350="Muy AltaLeve","Alto",IF(AP350="AltaLeve","Moderado",IF(AP350="MediaLeve","Moderado",IF(AP350="BajaLeve","Bajo",IF(AP350="Muy BajaLeve","Bajo",IF(AP350="Muy AltaMenor","Alto",IF(AP350="AltaMenor","Moderado",IF(AP350="MediaMenor","Moderado",IF(AP350="BajaMenor","Moderado",IF(AP350="Muy BajaMenor","Bajo",IF(AP350="Muy AltaModerado","Alto",IF(AP350="AltaModerado","Alto",IF(AP350="MediaModerado","Moderado",IF(AP350="BajaModerado","Moderado",IF(AP350="Muy BajaModerado","Moderado",IF(AP350="Muy AltaMayor","Alto",IF(AP350="AltaMayor","Alto",IF(AP350="MediaMayor","Alto",IF(AP350="BajaMayor","Alto",IF(AP350="Muy BajaMayor","Alto",IF(AP350="Muy AltaCatastrófico","Extremo",IF(AP350="AltaCatastrófico","Extremo",IF(AP350="MediaCatastrófico","Extremo",IF(AP350="BajaCatastrófico","Extremo",IF(AP350="Muy BajaCatastrófico","Extremo")))))))))))))))))))))))))</f>
        <v>Extremo</v>
      </c>
      <c r="AR350" s="163" t="s">
        <v>59</v>
      </c>
      <c r="AS350" s="166" t="s">
        <v>1222</v>
      </c>
      <c r="AT350" s="166" t="s">
        <v>1223</v>
      </c>
      <c r="AU350" s="169" t="s">
        <v>808</v>
      </c>
      <c r="AV350" s="166" t="s">
        <v>1278</v>
      </c>
      <c r="AW350" s="172"/>
      <c r="AX350" s="171">
        <v>46266</v>
      </c>
      <c r="AY350" s="172">
        <v>46387</v>
      </c>
      <c r="AZ350" s="164" t="s">
        <v>289</v>
      </c>
      <c r="BA350" s="224"/>
      <c r="BB350" s="176"/>
    </row>
    <row r="351" spans="1:54" s="2" customFormat="1" ht="87" customHeight="1" x14ac:dyDescent="0.25">
      <c r="A351" s="223"/>
      <c r="B351" s="191"/>
      <c r="C351" s="197"/>
      <c r="D351" s="199"/>
      <c r="E351" s="200"/>
      <c r="F351" s="200"/>
      <c r="G351" s="200"/>
      <c r="H351" s="200"/>
      <c r="I351" s="201"/>
      <c r="J351" s="203"/>
      <c r="K351" s="200"/>
      <c r="L351" s="205"/>
      <c r="M351" s="206"/>
      <c r="N351" s="222"/>
      <c r="O351" s="182"/>
      <c r="P351" s="164"/>
      <c r="Q351" s="182"/>
      <c r="R351" s="182"/>
      <c r="S351" s="183"/>
      <c r="T351" s="66" t="s">
        <v>300</v>
      </c>
      <c r="U351" s="149" t="s">
        <v>1002</v>
      </c>
      <c r="V351" s="143" t="s">
        <v>36</v>
      </c>
      <c r="W351" s="139" t="s">
        <v>70</v>
      </c>
      <c r="X351" s="139" t="s">
        <v>54</v>
      </c>
      <c r="Y351" s="138" t="str">
        <f t="shared" si="303"/>
        <v>DetectivoManual</v>
      </c>
      <c r="Z351" s="141">
        <f t="shared" si="304"/>
        <v>0.3</v>
      </c>
      <c r="AA351" s="139" t="s">
        <v>169</v>
      </c>
      <c r="AB351" s="139" t="s">
        <v>56</v>
      </c>
      <c r="AC351" s="139" t="s">
        <v>57</v>
      </c>
      <c r="AD351" s="184"/>
      <c r="AE351" s="139" t="s">
        <v>10</v>
      </c>
      <c r="AF351" s="141">
        <f>AF350-AI350</f>
        <v>0.56000000000000005</v>
      </c>
      <c r="AG351" s="139" t="s">
        <v>60</v>
      </c>
      <c r="AH351" s="141">
        <f t="shared" si="305"/>
        <v>0.3</v>
      </c>
      <c r="AI351" s="141">
        <f t="shared" si="306"/>
        <v>0.16800000000000001</v>
      </c>
      <c r="AJ351" s="185"/>
      <c r="AK351" s="186"/>
      <c r="AL351" s="187"/>
      <c r="AM351" s="185"/>
      <c r="AN351" s="187"/>
      <c r="AO351" s="219"/>
      <c r="AP351" s="220"/>
      <c r="AQ351" s="218"/>
      <c r="AR351" s="163"/>
      <c r="AS351" s="167"/>
      <c r="AT351" s="167"/>
      <c r="AU351" s="170"/>
      <c r="AV351" s="167"/>
      <c r="AW351" s="172"/>
      <c r="AX351" s="171"/>
      <c r="AY351" s="172"/>
      <c r="AZ351" s="164"/>
      <c r="BA351" s="225"/>
      <c r="BB351" s="176"/>
    </row>
    <row r="352" spans="1:54" s="2" customFormat="1" ht="87" customHeight="1" x14ac:dyDescent="0.25">
      <c r="A352" s="223" t="s">
        <v>1270</v>
      </c>
      <c r="B352" s="191" t="s">
        <v>138</v>
      </c>
      <c r="C352" s="196" t="s">
        <v>260</v>
      </c>
      <c r="D352" s="198" t="s">
        <v>260</v>
      </c>
      <c r="E352" s="200" t="s">
        <v>83</v>
      </c>
      <c r="F352" s="200" t="s">
        <v>120</v>
      </c>
      <c r="G352" s="200" t="s">
        <v>317</v>
      </c>
      <c r="H352" s="200" t="s">
        <v>262</v>
      </c>
      <c r="I352" s="201" t="s">
        <v>951</v>
      </c>
      <c r="J352" s="202" t="s">
        <v>1224</v>
      </c>
      <c r="K352" s="200" t="s">
        <v>161</v>
      </c>
      <c r="L352" s="204" t="s">
        <v>321</v>
      </c>
      <c r="M352" s="206" t="s">
        <v>176</v>
      </c>
      <c r="N352" s="221" t="str">
        <f>IF(M352="Máximo_2_Veces_por_Año",$I$468,IF(M352="3_a_24_veces_por_año",$I$469,IF(M352="24_a_500_veces_por_año",$I$470,IF(M352="500_a_5000_veces_por_año",$I$471,IF(M352="mas_de_5000_Veces_por_año",$I$472)))))</f>
        <v>Alta</v>
      </c>
      <c r="O352" s="182">
        <f>IF(N352="Muy Baja",$J$468,IF(N352="Baja",$J$469,IF(N352="Media",$J$470,IF(N352="Alta",$J$471,IF(N352="Muy Alta",$J$472)))))</f>
        <v>0.8</v>
      </c>
      <c r="P352" s="164" t="s">
        <v>62</v>
      </c>
      <c r="Q352" s="182">
        <f>IF(P352="Leve",$I$477,IF(P352="Menor",$I$478,IF(P352="Moderado",$I$479,IF(P352="Mayor",$I$480,IF(P352="Catastrófico",$I$481)))))</f>
        <v>1</v>
      </c>
      <c r="R352" s="182" t="str">
        <f>N352&amp;P352</f>
        <v>AltaMayor</v>
      </c>
      <c r="S352" s="183" t="str">
        <f>IF(R352="Muy AltaLeve","Alto",IF(R352="AltaLeve","Moderado",IF(R352="MediaLeve","Moderado",IF(R352="BajaLeve","Bajo",IF(R352="Muy BajaLeve","Bajo",IF(R352="Muy AltaMenor","Alto",IF(R352="AltaMenor","Moderado",IF(R352="MediaMenor","Moderado",IF(R352="BajaMenor","Moderado",IF(R352="Muy BajaMenor","Bajo",IF(R352="Muy AltaModerado","Alto",IF(R352="AltaModerado","Alto",IF(R352="MediaModerado","Moderado",IF(R352="BajaModerado","Moderado",IF(R352="Muy BajaModerado","Moderado",IF(R352="Muy AltaMayor","Alto",IF(R352="AltaMayor","Alto",IF(R352="MediaMayor","Alto",IF(R352="BajaMayor","Alto",IF(R352="Muy BajaMayor","Alto",IF(R352="Muy AltaCatastrófico","Extremo",IF(R352="AltaCatastrófico","Extremo",IF(R352="MediaCatastrófico","Extremo",IF(R352="BajaCatastrófico","Extremo",IF(R352="Muy BajaCatastrófico","Extremo")))))))))))))))))))))))))</f>
        <v>Alto</v>
      </c>
      <c r="T352" s="66" t="s">
        <v>298</v>
      </c>
      <c r="U352" s="149" t="s">
        <v>1003</v>
      </c>
      <c r="V352" s="143" t="s">
        <v>35</v>
      </c>
      <c r="W352" s="139" t="s">
        <v>70</v>
      </c>
      <c r="X352" s="139" t="s">
        <v>54</v>
      </c>
      <c r="Y352" s="138" t="str">
        <f t="shared" si="303"/>
        <v>DetectivoManual</v>
      </c>
      <c r="Z352" s="141">
        <f t="shared" si="304"/>
        <v>0.3</v>
      </c>
      <c r="AA352" s="139" t="s">
        <v>55</v>
      </c>
      <c r="AB352" s="139" t="s">
        <v>56</v>
      </c>
      <c r="AC352" s="139" t="s">
        <v>57</v>
      </c>
      <c r="AD352" s="184" t="str">
        <f>J352</f>
        <v>POSIBILIDAD DE RECURRENCIA DE  SUCESOS DE SEGURIDAD DEL PACIENTE  POR INSUFICIENTE ANÁLISIS, IMPLEMENTACIÓN O SEGUIMIENTO DE LAS ACCIONES DE MEJORA.</v>
      </c>
      <c r="AE352" s="139" t="s">
        <v>10</v>
      </c>
      <c r="AF352" s="141">
        <f>O352</f>
        <v>0.8</v>
      </c>
      <c r="AG352" s="139" t="s">
        <v>52</v>
      </c>
      <c r="AH352" s="141">
        <f t="shared" si="305"/>
        <v>0.3</v>
      </c>
      <c r="AI352" s="141">
        <f t="shared" si="306"/>
        <v>0.24</v>
      </c>
      <c r="AJ352" s="185">
        <f>AF353-AI353</f>
        <v>0.33600000000000002</v>
      </c>
      <c r="AK352" s="186">
        <f>Q352</f>
        <v>1</v>
      </c>
      <c r="AL352" s="187" t="str">
        <f>IF(AJ352&lt;=0.2,"Muy Baja",IF((AJ352&gt;0.2)*AND(AJ352&lt;=0.4),"Baja",IF((AJ352&gt;0.4)*AND(AJ352&lt;=0.6),"Media",IF((AJ352&gt;0.6)*AND(AJ352&lt;=0.8),"Alta",IF((AJ352&gt;0.8)*AND(AJ352&lt;=1),"Muy Alta",0)))))</f>
        <v>Baja</v>
      </c>
      <c r="AM352" s="185">
        <f>AJ352</f>
        <v>0.33600000000000002</v>
      </c>
      <c r="AN352" s="187" t="str">
        <f>IF(AK352&lt;=0.2,"Leve",IF((AK352&gt;0.2)*AND(AK352&lt;=0.4),"Menor",IF((AK352&gt;0.4)*AND(AK352&lt;=0.6),"Moderado",IF((AK352&gt;0.6)*AND(AK352&lt;=0.8),"Mayor",IF((AK352&gt;0.8)*AND(AK352&lt;=1),"Catastrófico",0)))))</f>
        <v>Catastrófico</v>
      </c>
      <c r="AO352" s="219">
        <f>AK352</f>
        <v>1</v>
      </c>
      <c r="AP352" s="220" t="str">
        <f>AL352&amp;AN352</f>
        <v>BajaCatastrófico</v>
      </c>
      <c r="AQ352" s="217" t="str">
        <f>IF(AP352="Muy AltaLeve","Alto",IF(AP352="AltaLeve","Moderado",IF(AP352="MediaLeve","Moderado",IF(AP352="BajaLeve","Bajo",IF(AP352="Muy BajaLeve","Bajo",IF(AP352="Muy AltaMenor","Alto",IF(AP352="AltaMenor","Moderado",IF(AP352="MediaMenor","Moderado",IF(AP352="BajaMenor","Moderado",IF(AP352="Muy BajaMenor","Bajo",IF(AP352="Muy AltaModerado","Alto",IF(AP352="AltaModerado","Alto",IF(AP352="MediaModerado","Moderado",IF(AP352="BajaModerado","Moderado",IF(AP352="Muy BajaModerado","Moderado",IF(AP352="Muy AltaMayor","Alto",IF(AP352="AltaMayor","Alto",IF(AP352="MediaMayor","Alto",IF(AP352="BajaMayor","Alto",IF(AP352="Muy BajaMayor","Alto",IF(AP352="Muy AltaCatastrófico","Extremo",IF(AP352="AltaCatastrófico","Extremo",IF(AP352="MediaCatastrófico","Extremo",IF(AP352="BajaCatastrófico","Extremo",IF(AP352="Muy BajaCatastrófico","Extremo")))))))))))))))))))))))))</f>
        <v>Extremo</v>
      </c>
      <c r="AR352" s="163" t="s">
        <v>59</v>
      </c>
      <c r="AS352" s="166" t="s">
        <v>1225</v>
      </c>
      <c r="AT352" s="168" t="s">
        <v>1237</v>
      </c>
      <c r="AU352" s="169" t="s">
        <v>808</v>
      </c>
      <c r="AV352" s="165" t="s">
        <v>1278</v>
      </c>
      <c r="AW352" s="171"/>
      <c r="AX352" s="171">
        <v>46266</v>
      </c>
      <c r="AY352" s="171">
        <v>46387</v>
      </c>
      <c r="AZ352" s="163" t="s">
        <v>289</v>
      </c>
      <c r="BA352" s="137"/>
      <c r="BB352" s="176"/>
    </row>
    <row r="353" spans="1:55" s="2" customFormat="1" ht="87" customHeight="1" x14ac:dyDescent="0.25">
      <c r="A353" s="223"/>
      <c r="B353" s="191"/>
      <c r="C353" s="197"/>
      <c r="D353" s="199"/>
      <c r="E353" s="200"/>
      <c r="F353" s="200"/>
      <c r="G353" s="200"/>
      <c r="H353" s="200"/>
      <c r="I353" s="201"/>
      <c r="J353" s="203"/>
      <c r="K353" s="200"/>
      <c r="L353" s="205"/>
      <c r="M353" s="206"/>
      <c r="N353" s="222"/>
      <c r="O353" s="182"/>
      <c r="P353" s="164"/>
      <c r="Q353" s="182"/>
      <c r="R353" s="182"/>
      <c r="S353" s="183"/>
      <c r="T353" s="66" t="s">
        <v>300</v>
      </c>
      <c r="U353" s="149" t="s">
        <v>1004</v>
      </c>
      <c r="V353" s="143" t="s">
        <v>35</v>
      </c>
      <c r="W353" s="139" t="s">
        <v>53</v>
      </c>
      <c r="X353" s="139" t="s">
        <v>54</v>
      </c>
      <c r="Y353" s="138" t="str">
        <f t="shared" si="303"/>
        <v>PreventivoManual</v>
      </c>
      <c r="Z353" s="141">
        <f t="shared" si="304"/>
        <v>0.4</v>
      </c>
      <c r="AA353" s="139" t="s">
        <v>55</v>
      </c>
      <c r="AB353" s="139" t="s">
        <v>56</v>
      </c>
      <c r="AC353" s="139" t="s">
        <v>57</v>
      </c>
      <c r="AD353" s="184"/>
      <c r="AE353" s="139" t="s">
        <v>10</v>
      </c>
      <c r="AF353" s="141">
        <f>AF352-AI352</f>
        <v>0.56000000000000005</v>
      </c>
      <c r="AG353" s="139" t="s">
        <v>60</v>
      </c>
      <c r="AH353" s="141">
        <f t="shared" si="305"/>
        <v>0.4</v>
      </c>
      <c r="AI353" s="141">
        <f t="shared" si="306"/>
        <v>0.22400000000000003</v>
      </c>
      <c r="AJ353" s="185"/>
      <c r="AK353" s="186"/>
      <c r="AL353" s="187"/>
      <c r="AM353" s="185"/>
      <c r="AN353" s="187"/>
      <c r="AO353" s="219"/>
      <c r="AP353" s="220"/>
      <c r="AQ353" s="218"/>
      <c r="AR353" s="163"/>
      <c r="AS353" s="167"/>
      <c r="AT353" s="168"/>
      <c r="AU353" s="170"/>
      <c r="AV353" s="165"/>
      <c r="AW353" s="171"/>
      <c r="AX353" s="171"/>
      <c r="AY353" s="171"/>
      <c r="AZ353" s="163"/>
      <c r="BA353" s="145"/>
      <c r="BB353" s="176"/>
    </row>
    <row r="354" spans="1:55" s="2" customFormat="1" ht="87" customHeight="1" x14ac:dyDescent="0.25">
      <c r="A354" s="223" t="s">
        <v>1271</v>
      </c>
      <c r="B354" s="191" t="s">
        <v>138</v>
      </c>
      <c r="C354" s="196" t="s">
        <v>260</v>
      </c>
      <c r="D354" s="198" t="s">
        <v>260</v>
      </c>
      <c r="E354" s="200" t="s">
        <v>83</v>
      </c>
      <c r="F354" s="200" t="s">
        <v>117</v>
      </c>
      <c r="G354" s="200" t="s">
        <v>317</v>
      </c>
      <c r="H354" s="200" t="s">
        <v>319</v>
      </c>
      <c r="I354" s="202" t="s">
        <v>1226</v>
      </c>
      <c r="J354" s="202" t="s">
        <v>1227</v>
      </c>
      <c r="K354" s="200" t="s">
        <v>161</v>
      </c>
      <c r="L354" s="204" t="s">
        <v>321</v>
      </c>
      <c r="M354" s="206" t="s">
        <v>180</v>
      </c>
      <c r="N354" s="221" t="str">
        <f>IF(M354="Máximo_2_Veces_por_Año",$I$468,IF(M354="3_a_24_veces_por_año",$I$469,IF(M354="24_a_500_veces_por_año",$I$470,IF(M354="500_a_5000_veces_por_año",$I$471,IF(M354="mas_de_5000_Veces_por_año",$I$472)))))</f>
        <v>Muy Alta</v>
      </c>
      <c r="O354" s="182">
        <f>IF(N354="Muy Baja",$J$468,IF(N354="Baja",$J$469,IF(N354="Media",$J$470,IF(N354="Alta",$J$471,IF(N354="Muy Alta",$J$472)))))</f>
        <v>1</v>
      </c>
      <c r="P354" s="164" t="s">
        <v>62</v>
      </c>
      <c r="Q354" s="182">
        <f>IF(P354="Leve",$I$477,IF(P354="Menor",$I$478,IF(P354="Moderado",$I$479,IF(P354="Mayor",$I$480,IF(P354="Catastrófico",$I$481)))))</f>
        <v>1</v>
      </c>
      <c r="R354" s="182" t="str">
        <f>N354&amp;P354</f>
        <v>Muy AltaMayor</v>
      </c>
      <c r="S354" s="183" t="str">
        <f>IF(R354="Muy AltaLeve","Alto",IF(R354="AltaLeve","Moderado",IF(R354="MediaLeve","Moderado",IF(R354="BajaLeve","Bajo",IF(R354="Muy BajaLeve","Bajo",IF(R354="Muy AltaMenor","Alto",IF(R354="AltaMenor","Moderado",IF(R354="MediaMenor","Moderado",IF(R354="BajaMenor","Moderado",IF(R354="Muy BajaMenor","Bajo",IF(R354="Muy AltaModerado","Alto",IF(R354="AltaModerado","Alto",IF(R354="MediaModerado","Moderado",IF(R354="BajaModerado","Moderado",IF(R354="Muy BajaModerado","Moderado",IF(R354="Muy AltaMayor","Alto",IF(R354="AltaMayor","Alto",IF(R354="MediaMayor","Alto",IF(R354="BajaMayor","Alto",IF(R354="Muy BajaMayor","Alto",IF(R354="Muy AltaCatastrófico","Extremo",IF(R354="AltaCatastrófico","Extremo",IF(R354="MediaCatastrófico","Extremo",IF(R354="BajaCatastrófico","Extremo",IF(R354="Muy BajaCatastrófico","Extremo")))))))))))))))))))))))))</f>
        <v>Alto</v>
      </c>
      <c r="T354" s="66" t="s">
        <v>298</v>
      </c>
      <c r="U354" s="149" t="s">
        <v>1005</v>
      </c>
      <c r="V354" s="143" t="s">
        <v>35</v>
      </c>
      <c r="W354" s="139" t="s">
        <v>53</v>
      </c>
      <c r="X354" s="139" t="s">
        <v>54</v>
      </c>
      <c r="Y354" s="138" t="str">
        <f t="shared" si="303"/>
        <v>PreventivoManual</v>
      </c>
      <c r="Z354" s="141">
        <f t="shared" si="304"/>
        <v>0.4</v>
      </c>
      <c r="AA354" s="139" t="s">
        <v>55</v>
      </c>
      <c r="AB354" s="139" t="s">
        <v>56</v>
      </c>
      <c r="AC354" s="139" t="s">
        <v>57</v>
      </c>
      <c r="AD354" s="184" t="str">
        <f>J354</f>
        <v>POSIBILIDAD DE ADQUISICIÓN DE INFECCIONES ASOCIADAS A LA ATENCIÓN EN SALUD (IAAS) POR INCUMPLIMIENTO DE LAS BUENAS PRÁCTICAS PARA LA PREVENCIÓN Y CONTROL DE INFECCIONES.</v>
      </c>
      <c r="AE354" s="139" t="s">
        <v>10</v>
      </c>
      <c r="AF354" s="141">
        <f>O354</f>
        <v>1</v>
      </c>
      <c r="AG354" s="139" t="s">
        <v>52</v>
      </c>
      <c r="AH354" s="141">
        <f t="shared" si="305"/>
        <v>0.4</v>
      </c>
      <c r="AI354" s="141">
        <f t="shared" si="306"/>
        <v>0.4</v>
      </c>
      <c r="AJ354" s="185">
        <f>AF355-AI355</f>
        <v>0.42</v>
      </c>
      <c r="AK354" s="186">
        <f>Q354</f>
        <v>1</v>
      </c>
      <c r="AL354" s="187" t="str">
        <f>IF(AJ354&lt;=0.2,"Muy Baja",IF((AJ354&gt;0.2)*AND(AJ354&lt;=0.4),"Baja",IF((AJ354&gt;0.4)*AND(AJ354&lt;=0.6),"Media",IF((AJ354&gt;0.6)*AND(AJ354&lt;=0.8),"Alta",IF((AJ354&gt;0.8)*AND(AJ354&lt;=1),"Muy Alta",0)))))</f>
        <v>Media</v>
      </c>
      <c r="AM354" s="185">
        <f>AJ354</f>
        <v>0.42</v>
      </c>
      <c r="AN354" s="187" t="str">
        <f>IF(AK354&lt;=0.2,"Leve",IF((AK354&gt;0.2)*AND(AK354&lt;=0.4),"Menor",IF((AK354&gt;0.4)*AND(AK354&lt;=0.6),"Moderado",IF((AK354&gt;0.6)*AND(AK354&lt;=0.8),"Mayor",IF((AK354&gt;0.8)*AND(AK354&lt;=1),"Catastrófico",0)))))</f>
        <v>Catastrófico</v>
      </c>
      <c r="AO354" s="219">
        <f>AK354</f>
        <v>1</v>
      </c>
      <c r="AP354" s="220" t="str">
        <f>AL354&amp;AN354</f>
        <v>MediaCatastrófico</v>
      </c>
      <c r="AQ354" s="217" t="str">
        <f>IF(AP354="Muy AltaLeve","Alto",IF(AP354="AltaLeve","Moderado",IF(AP354="MediaLeve","Moderado",IF(AP354="BajaLeve","Bajo",IF(AP354="Muy BajaLeve","Bajo",IF(AP354="Muy AltaMenor","Alto",IF(AP354="AltaMenor","Moderado",IF(AP354="MediaMenor","Moderado",IF(AP354="BajaMenor","Moderado",IF(AP354="Muy BajaMenor","Bajo",IF(AP354="Muy AltaModerado","Alto",IF(AP354="AltaModerado","Alto",IF(AP354="MediaModerado","Moderado",IF(AP354="BajaModerado","Moderado",IF(AP354="Muy BajaModerado","Moderado",IF(AP354="Muy AltaMayor","Alto",IF(AP354="AltaMayor","Alto",IF(AP354="MediaMayor","Alto",IF(AP354="BajaMayor","Alto",IF(AP354="Muy BajaMayor","Alto",IF(AP354="Muy AltaCatastrófico","Extremo",IF(AP354="AltaCatastrófico","Extremo",IF(AP354="MediaCatastrófico","Extremo",IF(AP354="BajaCatastrófico","Extremo",IF(AP354="Muy BajaCatastrófico","Extremo")))))))))))))))))))))))))</f>
        <v>Extremo</v>
      </c>
      <c r="AR354" s="163" t="s">
        <v>59</v>
      </c>
      <c r="AS354" s="166" t="s">
        <v>1260</v>
      </c>
      <c r="AT354" s="168" t="s">
        <v>1228</v>
      </c>
      <c r="AU354" s="169" t="s">
        <v>808</v>
      </c>
      <c r="AV354" s="165" t="s">
        <v>1278</v>
      </c>
      <c r="AW354" s="171"/>
      <c r="AX354" s="171">
        <v>46266</v>
      </c>
      <c r="AY354" s="171">
        <v>46387</v>
      </c>
      <c r="AZ354" s="163" t="s">
        <v>289</v>
      </c>
      <c r="BA354" s="137"/>
      <c r="BB354" s="176"/>
      <c r="BC354" s="4"/>
    </row>
    <row r="355" spans="1:55" s="2" customFormat="1" ht="87" customHeight="1" x14ac:dyDescent="0.25">
      <c r="A355" s="223"/>
      <c r="B355" s="191"/>
      <c r="C355" s="197"/>
      <c r="D355" s="199"/>
      <c r="E355" s="200"/>
      <c r="F355" s="200"/>
      <c r="G355" s="200"/>
      <c r="H355" s="200"/>
      <c r="I355" s="203"/>
      <c r="J355" s="203"/>
      <c r="K355" s="200"/>
      <c r="L355" s="205"/>
      <c r="M355" s="206"/>
      <c r="N355" s="222"/>
      <c r="O355" s="182"/>
      <c r="P355" s="164"/>
      <c r="Q355" s="182"/>
      <c r="R355" s="182"/>
      <c r="S355" s="183"/>
      <c r="T355" s="66" t="s">
        <v>300</v>
      </c>
      <c r="U355" s="149" t="s">
        <v>1002</v>
      </c>
      <c r="V355" s="143" t="s">
        <v>36</v>
      </c>
      <c r="W355" s="139" t="s">
        <v>70</v>
      </c>
      <c r="X355" s="139" t="s">
        <v>54</v>
      </c>
      <c r="Y355" s="138" t="str">
        <f t="shared" si="303"/>
        <v>DetectivoManual</v>
      </c>
      <c r="Z355" s="141">
        <f t="shared" si="304"/>
        <v>0.3</v>
      </c>
      <c r="AA355" s="139" t="s">
        <v>169</v>
      </c>
      <c r="AB355" s="139" t="s">
        <v>56</v>
      </c>
      <c r="AC355" s="139" t="s">
        <v>283</v>
      </c>
      <c r="AD355" s="184"/>
      <c r="AE355" s="139" t="s">
        <v>10</v>
      </c>
      <c r="AF355" s="141">
        <f>AF354-AI354</f>
        <v>0.6</v>
      </c>
      <c r="AG355" s="139" t="s">
        <v>60</v>
      </c>
      <c r="AH355" s="141">
        <f t="shared" si="305"/>
        <v>0.3</v>
      </c>
      <c r="AI355" s="141">
        <f t="shared" si="306"/>
        <v>0.18</v>
      </c>
      <c r="AJ355" s="185"/>
      <c r="AK355" s="186"/>
      <c r="AL355" s="187"/>
      <c r="AM355" s="185"/>
      <c r="AN355" s="187"/>
      <c r="AO355" s="219"/>
      <c r="AP355" s="220"/>
      <c r="AQ355" s="218"/>
      <c r="AR355" s="163"/>
      <c r="AS355" s="167"/>
      <c r="AT355" s="168"/>
      <c r="AU355" s="170"/>
      <c r="AV355" s="165"/>
      <c r="AW355" s="171"/>
      <c r="AX355" s="171"/>
      <c r="AY355" s="171"/>
      <c r="AZ355" s="163"/>
      <c r="BA355" s="145"/>
      <c r="BB355" s="176"/>
    </row>
    <row r="356" spans="1:55" s="2" customFormat="1" ht="87" customHeight="1" x14ac:dyDescent="0.25">
      <c r="A356" s="223" t="s">
        <v>1272</v>
      </c>
      <c r="B356" s="191" t="s">
        <v>138</v>
      </c>
      <c r="C356" s="196" t="s">
        <v>260</v>
      </c>
      <c r="D356" s="198" t="s">
        <v>260</v>
      </c>
      <c r="E356" s="200" t="s">
        <v>83</v>
      </c>
      <c r="F356" s="200" t="s">
        <v>305</v>
      </c>
      <c r="G356" s="200" t="s">
        <v>317</v>
      </c>
      <c r="H356" s="200" t="s">
        <v>318</v>
      </c>
      <c r="I356" s="201" t="s">
        <v>1233</v>
      </c>
      <c r="J356" s="202" t="s">
        <v>1229</v>
      </c>
      <c r="K356" s="200" t="s">
        <v>323</v>
      </c>
      <c r="L356" s="204" t="s">
        <v>321</v>
      </c>
      <c r="M356" s="206" t="s">
        <v>180</v>
      </c>
      <c r="N356" s="221" t="str">
        <f>IF(M356="Máximo_2_Veces_por_Año",$I$468,IF(M356="3_a_24_veces_por_año",$I$469,IF(M356="24_a_500_veces_por_año",$I$470,IF(M356="500_a_5000_veces_por_año",$I$471,IF(M356="mas_de_5000_Veces_por_año",$I$472)))))</f>
        <v>Muy Alta</v>
      </c>
      <c r="O356" s="182">
        <f>IF(N356="Muy Baja",$J$468,IF(N356="Baja",$J$469,IF(N356="Media",$J$470,IF(N356="Alta",$J$471,IF(N356="Muy Alta",$J$472)))))</f>
        <v>1</v>
      </c>
      <c r="P356" s="164" t="s">
        <v>131</v>
      </c>
      <c r="Q356" s="182">
        <v>1</v>
      </c>
      <c r="R356" s="182" t="str">
        <f>N356&amp;P356</f>
        <v>Muy AltaCatastrófico</v>
      </c>
      <c r="S356" s="183" t="str">
        <f>IF(R356="Muy AltaLeve","Alto",IF(R356="AltaLeve","Moderado",IF(R356="MediaLeve","Moderado",IF(R356="BajaLeve","Bajo",IF(R356="Muy BajaLeve","Bajo",IF(R356="Muy AltaMenor","Alto",IF(R356="AltaMenor","Moderado",IF(R356="MediaMenor","Moderado",IF(R356="BajaMenor","Moderado",IF(R356="Muy BajaMenor","Bajo",IF(R356="Muy AltaModerado","Alto",IF(R356="AltaModerado","Alto",IF(R356="MediaModerado","Moderado",IF(R356="BajaModerado","Moderado",IF(R356="Muy BajaModerado","Moderado",IF(R356="Muy AltaMayor","Alto",IF(R356="AltaMayor","Alto",IF(R356="MediaMayor","Alto",IF(R356="BajaMayor","Alto",IF(R356="Muy BajaMayor","Alto",IF(R356="Muy AltaCatastrófico","Extremo",IF(R356="AltaCatastrófico","Extremo",IF(R356="MediaCatastrófico","Extremo",IF(R356="BajaCatastrófico","Extremo",IF(R356="Muy BajaCatastrófico","Extremo")))))))))))))))))))))))))</f>
        <v>Extremo</v>
      </c>
      <c r="T356" s="66" t="s">
        <v>298</v>
      </c>
      <c r="U356" s="149" t="s">
        <v>1006</v>
      </c>
      <c r="V356" s="143" t="s">
        <v>35</v>
      </c>
      <c r="W356" s="139" t="s">
        <v>53</v>
      </c>
      <c r="X356" s="139" t="s">
        <v>54</v>
      </c>
      <c r="Y356" s="138" t="str">
        <f t="shared" si="303"/>
        <v>PreventivoManual</v>
      </c>
      <c r="Z356" s="141">
        <f t="shared" si="304"/>
        <v>0.4</v>
      </c>
      <c r="AA356" s="139" t="s">
        <v>55</v>
      </c>
      <c r="AB356" s="139" t="s">
        <v>56</v>
      </c>
      <c r="AC356" s="139" t="s">
        <v>57</v>
      </c>
      <c r="AD356" s="184" t="str">
        <f>J356</f>
        <v>POSIBILIDAD DE OCURRENCIA DE INCIDENTES Y EVENTOS ADVERSOS ASOCIADOS AL USO  DE MEDICAMENTOS DURANTE EL PROCESO DE PRESCRIPCIÓN, DISPENSACIÓN, PREPARACIÓN, ADMINISTRACIÓN Y SEGUIMIENTO FARMACOTERAPÉUTICO.</v>
      </c>
      <c r="AE356" s="139" t="s">
        <v>10</v>
      </c>
      <c r="AF356" s="141">
        <f>O356</f>
        <v>1</v>
      </c>
      <c r="AG356" s="139" t="s">
        <v>52</v>
      </c>
      <c r="AH356" s="141">
        <f t="shared" si="305"/>
        <v>0.4</v>
      </c>
      <c r="AI356" s="141">
        <f t="shared" si="306"/>
        <v>0.4</v>
      </c>
      <c r="AJ356" s="185">
        <f>AF357-AI357</f>
        <v>0.42</v>
      </c>
      <c r="AK356" s="186">
        <f>Q356</f>
        <v>1</v>
      </c>
      <c r="AL356" s="187" t="str">
        <f>IF(AJ356&lt;=0.2,"Muy Baja",IF((AJ356&gt;0.2)*AND(AJ356&lt;=0.4),"Baja",IF((AJ356&gt;0.4)*AND(AJ356&lt;=0.6),"Media",IF((AJ356&gt;0.6)*AND(AJ356&lt;=0.8),"Alta",IF((AJ356&gt;0.8)*AND(AJ356&lt;=1),"Muy Alta",0)))))</f>
        <v>Media</v>
      </c>
      <c r="AM356" s="185">
        <f>AJ356</f>
        <v>0.42</v>
      </c>
      <c r="AN356" s="187" t="str">
        <f>IF(AK356&lt;=0.2,"Leve",IF((AK356&gt;0.2)*AND(AK356&lt;=0.4),"Menor",IF((AK356&gt;0.4)*AND(AK356&lt;=0.6),"Moderado",IF((AK356&gt;0.6)*AND(AK356&lt;=0.8),"Mayor",IF((AK356&gt;0.8)*AND(AK356&lt;=1),"Catastrófico",0)))))</f>
        <v>Catastrófico</v>
      </c>
      <c r="AO356" s="219">
        <f>AK356</f>
        <v>1</v>
      </c>
      <c r="AP356" s="220" t="str">
        <f>AL356&amp;AN356</f>
        <v>MediaCatastrófico</v>
      </c>
      <c r="AQ356" s="217" t="str">
        <f>IF(AP356="Muy AltaLeve","Alto",IF(AP356="AltaLeve","Moderado",IF(AP356="MediaLeve","Moderado",IF(AP356="BajaLeve","Bajo",IF(AP356="Muy BajaLeve","Bajo",IF(AP356="Muy AltaMenor","Alto",IF(AP356="AltaMenor","Moderado",IF(AP356="MediaMenor","Moderado",IF(AP356="BajaMenor","Moderado",IF(AP356="Muy BajaMenor","Bajo",IF(AP356="Muy AltaModerado","Alto",IF(AP356="AltaModerado","Alto",IF(AP356="MediaModerado","Moderado",IF(AP356="BajaModerado","Moderado",IF(AP356="Muy BajaModerado","Moderado",IF(AP356="Muy AltaMayor","Alto",IF(AP356="AltaMayor","Alto",IF(AP356="MediaMayor","Alto",IF(AP356="BajaMayor","Alto",IF(AP356="Muy BajaMayor","Alto",IF(AP356="Muy AltaCatastrófico","Extremo",IF(AP356="AltaCatastrófico","Extremo",IF(AP356="MediaCatastrófico","Extremo",IF(AP356="BajaCatastrófico","Extremo",IF(AP356="Muy BajaCatastrófico","Extremo")))))))))))))))))))))))))</f>
        <v>Extremo</v>
      </c>
      <c r="AR356" s="163" t="s">
        <v>59</v>
      </c>
      <c r="AS356" s="166" t="s">
        <v>1261</v>
      </c>
      <c r="AT356" s="168" t="s">
        <v>1236</v>
      </c>
      <c r="AU356" s="169" t="s">
        <v>808</v>
      </c>
      <c r="AV356" s="165" t="s">
        <v>1278</v>
      </c>
      <c r="AW356" s="171"/>
      <c r="AX356" s="171">
        <v>46266</v>
      </c>
      <c r="AY356" s="171">
        <v>46387</v>
      </c>
      <c r="AZ356" s="163" t="s">
        <v>289</v>
      </c>
      <c r="BA356" s="137"/>
      <c r="BB356" s="176"/>
    </row>
    <row r="357" spans="1:55" s="2" customFormat="1" ht="87" customHeight="1" x14ac:dyDescent="0.25">
      <c r="A357" s="223"/>
      <c r="B357" s="191"/>
      <c r="C357" s="197"/>
      <c r="D357" s="199"/>
      <c r="E357" s="200"/>
      <c r="F357" s="200"/>
      <c r="G357" s="200"/>
      <c r="H357" s="200"/>
      <c r="I357" s="201"/>
      <c r="J357" s="203"/>
      <c r="K357" s="200"/>
      <c r="L357" s="205"/>
      <c r="M357" s="206"/>
      <c r="N357" s="222"/>
      <c r="O357" s="182"/>
      <c r="P357" s="164"/>
      <c r="Q357" s="182"/>
      <c r="R357" s="182"/>
      <c r="S357" s="183"/>
      <c r="T357" s="66" t="s">
        <v>300</v>
      </c>
      <c r="U357" s="149" t="s">
        <v>1002</v>
      </c>
      <c r="V357" s="143" t="s">
        <v>36</v>
      </c>
      <c r="W357" s="139" t="s">
        <v>70</v>
      </c>
      <c r="X357" s="139" t="s">
        <v>54</v>
      </c>
      <c r="Y357" s="138" t="str">
        <f t="shared" si="303"/>
        <v>DetectivoManual</v>
      </c>
      <c r="Z357" s="141">
        <f t="shared" si="304"/>
        <v>0.3</v>
      </c>
      <c r="AA357" s="139" t="s">
        <v>169</v>
      </c>
      <c r="AB357" s="139" t="s">
        <v>56</v>
      </c>
      <c r="AC357" s="139" t="s">
        <v>57</v>
      </c>
      <c r="AD357" s="184"/>
      <c r="AE357" s="139" t="s">
        <v>10</v>
      </c>
      <c r="AF357" s="141">
        <f>AF356-AI356</f>
        <v>0.6</v>
      </c>
      <c r="AG357" s="139" t="s">
        <v>60</v>
      </c>
      <c r="AH357" s="141">
        <f t="shared" si="305"/>
        <v>0.3</v>
      </c>
      <c r="AI357" s="141">
        <f t="shared" si="306"/>
        <v>0.18</v>
      </c>
      <c r="AJ357" s="185"/>
      <c r="AK357" s="186"/>
      <c r="AL357" s="187"/>
      <c r="AM357" s="185"/>
      <c r="AN357" s="187"/>
      <c r="AO357" s="219"/>
      <c r="AP357" s="220"/>
      <c r="AQ357" s="218"/>
      <c r="AR357" s="163"/>
      <c r="AS357" s="167"/>
      <c r="AT357" s="168"/>
      <c r="AU357" s="170"/>
      <c r="AV357" s="165"/>
      <c r="AW357" s="171"/>
      <c r="AX357" s="171"/>
      <c r="AY357" s="171"/>
      <c r="AZ357" s="163"/>
      <c r="BA357" s="145"/>
      <c r="BB357" s="176"/>
    </row>
    <row r="358" spans="1:55" s="2" customFormat="1" ht="87" customHeight="1" x14ac:dyDescent="0.25">
      <c r="A358" s="223" t="s">
        <v>1273</v>
      </c>
      <c r="B358" s="191" t="s">
        <v>138</v>
      </c>
      <c r="C358" s="196" t="s">
        <v>260</v>
      </c>
      <c r="D358" s="198" t="s">
        <v>260</v>
      </c>
      <c r="E358" s="200" t="s">
        <v>305</v>
      </c>
      <c r="F358" s="200" t="s">
        <v>305</v>
      </c>
      <c r="G358" s="200" t="s">
        <v>317</v>
      </c>
      <c r="H358" s="200" t="s">
        <v>318</v>
      </c>
      <c r="I358" s="201" t="s">
        <v>1234</v>
      </c>
      <c r="J358" s="202" t="s">
        <v>1230</v>
      </c>
      <c r="K358" s="200" t="s">
        <v>323</v>
      </c>
      <c r="L358" s="204" t="s">
        <v>321</v>
      </c>
      <c r="M358" s="206" t="s">
        <v>180</v>
      </c>
      <c r="N358" s="221" t="str">
        <f>IF(M358="Máximo_2_Veces_por_Año",$I$468,IF(M358="3_a_24_veces_por_año",$I$469,IF(M358="24_a_500_veces_por_año",$I$470,IF(M358="500_a_5000_veces_por_año",$I$471,IF(M358="mas_de_5000_Veces_por_año",$I$472)))))</f>
        <v>Muy Alta</v>
      </c>
      <c r="O358" s="182">
        <f>IF(N358="Muy Baja",$J$468,IF(N358="Baja",$J$469,IF(N358="Media",$J$470,IF(N358="Alta",$J$471,IF(N358="Muy Alta",$J$472)))))</f>
        <v>1</v>
      </c>
      <c r="P358" s="164" t="s">
        <v>131</v>
      </c>
      <c r="Q358" s="182">
        <v>1</v>
      </c>
      <c r="R358" s="182" t="str">
        <f>N358&amp;P358</f>
        <v>Muy AltaCatastrófico</v>
      </c>
      <c r="S358" s="183" t="str">
        <f>IF(R358="Muy AltaLeve","Alto",IF(R358="AltaLeve","Moderado",IF(R358="MediaLeve","Moderado",IF(R358="BajaLeve","Bajo",IF(R358="Muy BajaLeve","Bajo",IF(R358="Muy AltaMenor","Alto",IF(R358="AltaMenor","Moderado",IF(R358="MediaMenor","Moderado",IF(R358="BajaMenor","Moderado",IF(R358="Muy BajaMenor","Bajo",IF(R358="Muy AltaModerado","Alto",IF(R358="AltaModerado","Alto",IF(R358="MediaModerado","Moderado",IF(R358="BajaModerado","Moderado",IF(R358="Muy BajaModerado","Moderado",IF(R358="Muy AltaMayor","Alto",IF(R358="AltaMayor","Alto",IF(R358="MediaMayor","Alto",IF(R358="BajaMayor","Alto",IF(R358="Muy BajaMayor","Alto",IF(R358="Muy AltaCatastrófico","Extremo",IF(R358="AltaCatastrófico","Extremo",IF(R358="MediaCatastrófico","Extremo",IF(R358="BajaCatastrófico","Extremo",IF(R358="Muy BajaCatastrófico","Extremo")))))))))))))))))))))))))</f>
        <v>Extremo</v>
      </c>
      <c r="T358" s="66" t="s">
        <v>298</v>
      </c>
      <c r="U358" s="148" t="s">
        <v>1007</v>
      </c>
      <c r="V358" s="143" t="s">
        <v>35</v>
      </c>
      <c r="W358" s="139" t="s">
        <v>53</v>
      </c>
      <c r="X358" s="139" t="s">
        <v>54</v>
      </c>
      <c r="Y358" s="138" t="str">
        <f t="shared" si="303"/>
        <v>PreventivoManual</v>
      </c>
      <c r="Z358" s="141">
        <f t="shared" si="304"/>
        <v>0.4</v>
      </c>
      <c r="AA358" s="139" t="s">
        <v>55</v>
      </c>
      <c r="AB358" s="139" t="s">
        <v>56</v>
      </c>
      <c r="AC358" s="139" t="s">
        <v>57</v>
      </c>
      <c r="AD358" s="184" t="str">
        <f>J358</f>
        <v>POSIBILIDAD DE OCURRENCIA DE CAÍDAS DEL PACIENTE POR INCUMPLIMIENTO DE LAS MEDIDAS INSTITUCIONALES PARA LA PREVENCIÓN Y REDUCCIÓN DEL RIESGO DE CAÍDAS.</v>
      </c>
      <c r="AE358" s="139" t="s">
        <v>10</v>
      </c>
      <c r="AF358" s="141">
        <f>O358</f>
        <v>1</v>
      </c>
      <c r="AG358" s="139" t="s">
        <v>52</v>
      </c>
      <c r="AH358" s="141">
        <f t="shared" si="305"/>
        <v>0.4</v>
      </c>
      <c r="AI358" s="141">
        <f t="shared" si="306"/>
        <v>0.4</v>
      </c>
      <c r="AJ358" s="185">
        <f>AF359-AI359</f>
        <v>0.42</v>
      </c>
      <c r="AK358" s="186">
        <f>Q358</f>
        <v>1</v>
      </c>
      <c r="AL358" s="187" t="str">
        <f>IF(AJ358&lt;=0.2,"Muy Baja",IF((AJ358&gt;0.2)*AND(AJ358&lt;=0.4),"Baja",IF((AJ358&gt;0.4)*AND(AJ358&lt;=0.6),"Media",IF((AJ358&gt;0.6)*AND(AJ358&lt;=0.8),"Alta",IF((AJ358&gt;0.8)*AND(AJ358&lt;=1),"Muy Alta",0)))))</f>
        <v>Media</v>
      </c>
      <c r="AM358" s="185">
        <f>AJ358</f>
        <v>0.42</v>
      </c>
      <c r="AN358" s="187" t="str">
        <f>IF(AK358&lt;=0.2,"Leve",IF((AK358&gt;0.2)*AND(AK358&lt;=0.4),"Menor",IF((AK358&gt;0.4)*AND(AK358&lt;=0.6),"Moderado",IF((AK358&gt;0.6)*AND(AK358&lt;=0.8),"Mayor",IF((AK358&gt;0.8)*AND(AK358&lt;=1),"Catastrófico",0)))))</f>
        <v>Catastrófico</v>
      </c>
      <c r="AO358" s="219">
        <f>AK358</f>
        <v>1</v>
      </c>
      <c r="AP358" s="220" t="str">
        <f>AL358&amp;AN358</f>
        <v>MediaCatastrófico</v>
      </c>
      <c r="AQ358" s="217" t="str">
        <f>IF(AP358="Muy AltaLeve","Alto",IF(AP358="AltaLeve","Moderado",IF(AP358="MediaLeve","Moderado",IF(AP358="BajaLeve","Bajo",IF(AP358="Muy BajaLeve","Bajo",IF(AP358="Muy AltaMenor","Alto",IF(AP358="AltaMenor","Moderado",IF(AP358="MediaMenor","Moderado",IF(AP358="BajaMenor","Moderado",IF(AP358="Muy BajaMenor","Bajo",IF(AP358="Muy AltaModerado","Alto",IF(AP358="AltaModerado","Alto",IF(AP358="MediaModerado","Moderado",IF(AP358="BajaModerado","Moderado",IF(AP358="Muy BajaModerado","Moderado",IF(AP358="Muy AltaMayor","Alto",IF(AP358="AltaMayor","Alto",IF(AP358="MediaMayor","Alto",IF(AP358="BajaMayor","Alto",IF(AP358="Muy BajaMayor","Alto",IF(AP358="Muy AltaCatastrófico","Extremo",IF(AP358="AltaCatastrófico","Extremo",IF(AP358="MediaCatastrófico","Extremo",IF(AP358="BajaCatastrófico","Extremo",IF(AP358="Muy BajaCatastrófico","Extremo")))))))))))))))))))))))))</f>
        <v>Extremo</v>
      </c>
      <c r="AR358" s="163" t="s">
        <v>59</v>
      </c>
      <c r="AS358" s="166" t="s">
        <v>1238</v>
      </c>
      <c r="AT358" s="168" t="s">
        <v>1239</v>
      </c>
      <c r="AU358" s="169" t="s">
        <v>808</v>
      </c>
      <c r="AV358" s="165" t="s">
        <v>1278</v>
      </c>
      <c r="AW358" s="171"/>
      <c r="AX358" s="171">
        <v>46266</v>
      </c>
      <c r="AY358" s="171">
        <v>46387</v>
      </c>
      <c r="AZ358" s="163" t="s">
        <v>289</v>
      </c>
      <c r="BA358" s="137"/>
      <c r="BB358" s="176"/>
    </row>
    <row r="359" spans="1:55" s="2" customFormat="1" ht="87" customHeight="1" x14ac:dyDescent="0.25">
      <c r="A359" s="223"/>
      <c r="B359" s="191"/>
      <c r="C359" s="197"/>
      <c r="D359" s="199"/>
      <c r="E359" s="200"/>
      <c r="F359" s="200"/>
      <c r="G359" s="200"/>
      <c r="H359" s="200"/>
      <c r="I359" s="201"/>
      <c r="J359" s="203"/>
      <c r="K359" s="200"/>
      <c r="L359" s="205"/>
      <c r="M359" s="206"/>
      <c r="N359" s="222"/>
      <c r="O359" s="182"/>
      <c r="P359" s="164"/>
      <c r="Q359" s="182"/>
      <c r="R359" s="182"/>
      <c r="S359" s="183"/>
      <c r="T359" s="66" t="s">
        <v>300</v>
      </c>
      <c r="U359" s="148" t="s">
        <v>1002</v>
      </c>
      <c r="V359" s="143" t="s">
        <v>36</v>
      </c>
      <c r="W359" s="139" t="s">
        <v>70</v>
      </c>
      <c r="X359" s="139" t="s">
        <v>54</v>
      </c>
      <c r="Y359" s="138" t="str">
        <f t="shared" si="303"/>
        <v>DetectivoManual</v>
      </c>
      <c r="Z359" s="141">
        <f t="shared" si="304"/>
        <v>0.3</v>
      </c>
      <c r="AA359" s="139" t="s">
        <v>55</v>
      </c>
      <c r="AB359" s="139" t="s">
        <v>56</v>
      </c>
      <c r="AC359" s="139" t="s">
        <v>57</v>
      </c>
      <c r="AD359" s="184"/>
      <c r="AE359" s="139" t="s">
        <v>10</v>
      </c>
      <c r="AF359" s="141">
        <f>AF358-AI358</f>
        <v>0.6</v>
      </c>
      <c r="AG359" s="139" t="s">
        <v>60</v>
      </c>
      <c r="AH359" s="141">
        <f t="shared" si="305"/>
        <v>0.3</v>
      </c>
      <c r="AI359" s="141">
        <f t="shared" si="306"/>
        <v>0.18</v>
      </c>
      <c r="AJ359" s="185"/>
      <c r="AK359" s="186"/>
      <c r="AL359" s="187"/>
      <c r="AM359" s="185"/>
      <c r="AN359" s="187"/>
      <c r="AO359" s="219"/>
      <c r="AP359" s="220"/>
      <c r="AQ359" s="218"/>
      <c r="AR359" s="163"/>
      <c r="AS359" s="167"/>
      <c r="AT359" s="168"/>
      <c r="AU359" s="170"/>
      <c r="AV359" s="165"/>
      <c r="AW359" s="171"/>
      <c r="AX359" s="171"/>
      <c r="AY359" s="171"/>
      <c r="AZ359" s="163"/>
      <c r="BA359" s="145"/>
      <c r="BB359" s="176"/>
    </row>
    <row r="360" spans="1:55" s="2" customFormat="1" ht="87" customHeight="1" x14ac:dyDescent="0.25">
      <c r="A360" s="223" t="s">
        <v>1274</v>
      </c>
      <c r="B360" s="191" t="s">
        <v>138</v>
      </c>
      <c r="C360" s="196" t="s">
        <v>260</v>
      </c>
      <c r="D360" s="198" t="s">
        <v>260</v>
      </c>
      <c r="E360" s="200" t="s">
        <v>83</v>
      </c>
      <c r="F360" s="200" t="s">
        <v>120</v>
      </c>
      <c r="G360" s="200" t="s">
        <v>317</v>
      </c>
      <c r="H360" s="200" t="s">
        <v>262</v>
      </c>
      <c r="I360" s="201" t="s">
        <v>1231</v>
      </c>
      <c r="J360" s="202" t="s">
        <v>1232</v>
      </c>
      <c r="K360" s="200" t="s">
        <v>323</v>
      </c>
      <c r="L360" s="204" t="s">
        <v>321</v>
      </c>
      <c r="M360" s="206" t="s">
        <v>180</v>
      </c>
      <c r="N360" s="221" t="str">
        <f>IF(M360="Máximo_2_Veces_por_Año",$I$468,IF(M360="3_a_24_veces_por_año",$I$469,IF(M360="24_a_500_veces_por_año",$I$470,IF(M360="500_a_5000_veces_por_año",$I$471,IF(M360="mas_de_5000_Veces_por_año",$I$472)))))</f>
        <v>Muy Alta</v>
      </c>
      <c r="O360" s="182">
        <f>IF(N360="Muy Baja",$J$468,IF(N360="Baja",$J$469,IF(N360="Media",$J$470,IF(N360="Alta",$J$471,IF(N360="Muy Alta",$J$472)))))</f>
        <v>1</v>
      </c>
      <c r="P360" s="164" t="s">
        <v>51</v>
      </c>
      <c r="Q360" s="182">
        <f>IF(P360="Leve",$I$477,IF(P360="Menor",$I$478,IF(P360="Moderado",$I$479,IF(P360="Mayor",$I$480,IF(P360="Catastrófico",$I$481)))))</f>
        <v>0.8</v>
      </c>
      <c r="R360" s="182" t="str">
        <f>N360&amp;P360</f>
        <v>Muy AltaModerado</v>
      </c>
      <c r="S360" s="183" t="str">
        <f>IF(R360="Muy AltaLeve","Alto",IF(R360="AltaLeve","Moderado",IF(R360="MediaLeve","Moderado",IF(R360="BajaLeve","Bajo",IF(R360="Muy BajaLeve","Bajo",IF(R360="Muy AltaMenor","Alto",IF(R360="AltaMenor","Moderado",IF(R360="MediaMenor","Moderado",IF(R360="BajaMenor","Moderado",IF(R360="Muy BajaMenor","Bajo",IF(R360="Muy AltaModerado","Alto",IF(R360="AltaModerado","Alto",IF(R360="MediaModerado","Moderado",IF(R360="BajaModerado","Moderado",IF(R360="Muy BajaModerado","Moderado",IF(R360="Muy AltaMayor","Alto",IF(R360="AltaMayor","Alto",IF(R360="MediaMayor","Alto",IF(R360="BajaMayor","Alto",IF(R360="Muy BajaMayor","Alto",IF(R360="Muy AltaCatastrófico","Extremo",IF(R360="AltaCatastrófico","Extremo",IF(R360="MediaCatastrófico","Extremo",IF(R360="BajaCatastrófico","Extremo",IF(R360="Muy BajaCatastrófico","Extremo")))))))))))))))))))))))))</f>
        <v>Alto</v>
      </c>
      <c r="T360" s="66" t="s">
        <v>298</v>
      </c>
      <c r="U360" s="148" t="s">
        <v>1010</v>
      </c>
      <c r="V360" s="143" t="s">
        <v>35</v>
      </c>
      <c r="W360" s="139" t="s">
        <v>53</v>
      </c>
      <c r="X360" s="139" t="s">
        <v>54</v>
      </c>
      <c r="Y360" s="138" t="str">
        <f t="shared" si="303"/>
        <v>PreventivoManual</v>
      </c>
      <c r="Z360" s="141">
        <f t="shared" si="304"/>
        <v>0.4</v>
      </c>
      <c r="AA360" s="139" t="s">
        <v>55</v>
      </c>
      <c r="AB360" s="139" t="s">
        <v>56</v>
      </c>
      <c r="AC360" s="139" t="s">
        <v>57</v>
      </c>
      <c r="AD360" s="184" t="str">
        <f>J360</f>
        <v>POSIBILIDAD DE OCURRENCIA DE INCIDENTES Y EVENTOS ADVERSOS ASOCIADOS A LA IDENTIFICACIÓN INCORRECTA DEL PACIENTE POR INCUMPLIMIENTO DE LOS LINEAMIENTOS INSTITUCIONALES PARA LA IDENTIFICACIÓN SEGURA.</v>
      </c>
      <c r="AE360" s="139" t="s">
        <v>10</v>
      </c>
      <c r="AF360" s="141">
        <f>O360</f>
        <v>1</v>
      </c>
      <c r="AG360" s="139" t="s">
        <v>52</v>
      </c>
      <c r="AH360" s="141">
        <f t="shared" si="305"/>
        <v>0.4</v>
      </c>
      <c r="AI360" s="141">
        <f t="shared" si="306"/>
        <v>0.4</v>
      </c>
      <c r="AJ360" s="185">
        <f>AF361-AI361</f>
        <v>0.42</v>
      </c>
      <c r="AK360" s="186">
        <f>Q360</f>
        <v>0.8</v>
      </c>
      <c r="AL360" s="187" t="str">
        <f>IF(AJ360&lt;=0.2,"Muy Baja",IF((AJ360&gt;0.2)*AND(AJ360&lt;=0.4),"Baja",IF((AJ360&gt;0.4)*AND(AJ360&lt;=0.6),"Media",IF((AJ360&gt;0.6)*AND(AJ360&lt;=0.8),"Alta",IF((AJ360&gt;0.8)*AND(AJ360&lt;=1),"Muy Alta",0)))))</f>
        <v>Media</v>
      </c>
      <c r="AM360" s="185">
        <f>AJ360</f>
        <v>0.42</v>
      </c>
      <c r="AN360" s="187" t="str">
        <f>IF(AK360&lt;=0.2,"Leve",IF((AK360&gt;0.2)*AND(AK360&lt;=0.4),"Menor",IF((AK360&gt;0.4)*AND(AK360&lt;=0.6),"Moderado",IF((AK360&gt;0.6)*AND(AK360&lt;=0.8),"Mayor",IF((AK360&gt;0.8)*AND(AK360&lt;=1),"Catastrófico",0)))))</f>
        <v>Mayor</v>
      </c>
      <c r="AO360" s="219">
        <f>AK360</f>
        <v>0.8</v>
      </c>
      <c r="AP360" s="220" t="str">
        <f>AL360&amp;AN360</f>
        <v>MediaMayor</v>
      </c>
      <c r="AQ360" s="217" t="str">
        <f>IF(AP360="Muy AltaLeve","Alto",IF(AP360="AltaLeve","Moderado",IF(AP360="MediaLeve","Moderado",IF(AP360="BajaLeve","Bajo",IF(AP360="Muy BajaLeve","Bajo",IF(AP360="Muy AltaMenor","Alto",IF(AP360="AltaMenor","Moderado",IF(AP360="MediaMenor","Moderado",IF(AP360="BajaMenor","Moderado",IF(AP360="Muy BajaMenor","Bajo",IF(AP360="Muy AltaModerado","Alto",IF(AP360="AltaModerado","Alto",IF(AP360="MediaModerado","Moderado",IF(AP360="BajaModerado","Moderado",IF(AP360="Muy BajaModerado","Moderado",IF(AP360="Muy AltaMayor","Alto",IF(AP360="AltaMayor","Alto",IF(AP360="MediaMayor","Alto",IF(AP360="BajaMayor","Alto",IF(AP360="Muy BajaMayor","Alto",IF(AP360="Muy AltaCatastrófico","Extremo",IF(AP360="AltaCatastrófico","Extremo",IF(AP360="MediaCatastrófico","Extremo",IF(AP360="BajaCatastrófico","Extremo",IF(AP360="Muy BajaCatastrófico","Extremo")))))))))))))))))))))))))</f>
        <v>Alto</v>
      </c>
      <c r="AR360" s="163" t="s">
        <v>59</v>
      </c>
      <c r="AS360" s="166" t="s">
        <v>1240</v>
      </c>
      <c r="AT360" s="168" t="s">
        <v>1241</v>
      </c>
      <c r="AU360" s="169" t="s">
        <v>808</v>
      </c>
      <c r="AV360" s="165" t="s">
        <v>1278</v>
      </c>
      <c r="AW360" s="171"/>
      <c r="AX360" s="171">
        <v>46266</v>
      </c>
      <c r="AY360" s="171">
        <v>46387</v>
      </c>
      <c r="AZ360" s="163" t="s">
        <v>289</v>
      </c>
      <c r="BA360" s="137"/>
      <c r="BB360" s="176"/>
    </row>
    <row r="361" spans="1:55" s="2" customFormat="1" ht="87" customHeight="1" x14ac:dyDescent="0.25">
      <c r="A361" s="223"/>
      <c r="B361" s="191"/>
      <c r="C361" s="197"/>
      <c r="D361" s="199"/>
      <c r="E361" s="200"/>
      <c r="F361" s="200"/>
      <c r="G361" s="200"/>
      <c r="H361" s="200"/>
      <c r="I361" s="201"/>
      <c r="J361" s="203"/>
      <c r="K361" s="200"/>
      <c r="L361" s="205"/>
      <c r="M361" s="206"/>
      <c r="N361" s="222"/>
      <c r="O361" s="182"/>
      <c r="P361" s="164"/>
      <c r="Q361" s="182"/>
      <c r="R361" s="182"/>
      <c r="S361" s="183"/>
      <c r="T361" s="66" t="s">
        <v>300</v>
      </c>
      <c r="U361" s="148" t="s">
        <v>1002</v>
      </c>
      <c r="V361" s="143" t="s">
        <v>36</v>
      </c>
      <c r="W361" s="139" t="s">
        <v>70</v>
      </c>
      <c r="X361" s="139" t="s">
        <v>54</v>
      </c>
      <c r="Y361" s="138" t="str">
        <f t="shared" si="303"/>
        <v>DetectivoManual</v>
      </c>
      <c r="Z361" s="141">
        <f t="shared" si="304"/>
        <v>0.3</v>
      </c>
      <c r="AA361" s="139" t="s">
        <v>55</v>
      </c>
      <c r="AB361" s="139" t="s">
        <v>56</v>
      </c>
      <c r="AC361" s="139" t="s">
        <v>57</v>
      </c>
      <c r="AD361" s="184"/>
      <c r="AE361" s="139" t="s">
        <v>10</v>
      </c>
      <c r="AF361" s="141">
        <f>AF360-AI360</f>
        <v>0.6</v>
      </c>
      <c r="AG361" s="139" t="s">
        <v>60</v>
      </c>
      <c r="AH361" s="141">
        <f t="shared" si="305"/>
        <v>0.3</v>
      </c>
      <c r="AI361" s="141">
        <f t="shared" si="306"/>
        <v>0.18</v>
      </c>
      <c r="AJ361" s="185"/>
      <c r="AK361" s="186"/>
      <c r="AL361" s="187"/>
      <c r="AM361" s="185"/>
      <c r="AN361" s="187"/>
      <c r="AO361" s="219"/>
      <c r="AP361" s="220"/>
      <c r="AQ361" s="218"/>
      <c r="AR361" s="163"/>
      <c r="AS361" s="167"/>
      <c r="AT361" s="168"/>
      <c r="AU361" s="170"/>
      <c r="AV361" s="165"/>
      <c r="AW361" s="171"/>
      <c r="AX361" s="171"/>
      <c r="AY361" s="171"/>
      <c r="AZ361" s="163"/>
      <c r="BA361" s="145"/>
      <c r="BB361" s="176"/>
    </row>
    <row r="362" spans="1:55" s="2" customFormat="1" ht="153.75" customHeight="1" x14ac:dyDescent="0.25">
      <c r="A362" s="223" t="s">
        <v>1275</v>
      </c>
      <c r="B362" s="191" t="s">
        <v>138</v>
      </c>
      <c r="C362" s="196" t="s">
        <v>260</v>
      </c>
      <c r="D362" s="198" t="s">
        <v>260</v>
      </c>
      <c r="E362" s="200" t="s">
        <v>83</v>
      </c>
      <c r="F362" s="200" t="s">
        <v>305</v>
      </c>
      <c r="G362" s="200" t="s">
        <v>317</v>
      </c>
      <c r="H362" s="200" t="s">
        <v>262</v>
      </c>
      <c r="I362" s="201" t="s">
        <v>1246</v>
      </c>
      <c r="J362" s="202" t="s">
        <v>1247</v>
      </c>
      <c r="K362" s="200" t="s">
        <v>323</v>
      </c>
      <c r="L362" s="204" t="s">
        <v>321</v>
      </c>
      <c r="M362" s="206" t="s">
        <v>176</v>
      </c>
      <c r="N362" s="221" t="str">
        <f>IF(M362="Máximo_2_Veces_por_Año",$I$468,IF(M362="3_a_24_veces_por_año",$I$469,IF(M362="24_a_500_veces_por_año",$I$470,IF(M362="500_a_5000_veces_por_año",$I$471,IF(M362="mas_de_5000_Veces_por_año",$I$472)))))</f>
        <v>Alta</v>
      </c>
      <c r="O362" s="182">
        <f>IF(N362="Muy Baja",$J$468,IF(N362="Baja",$J$469,IF(N362="Media",$J$470,IF(N362="Alta",$J$471,IF(N362="Muy Alta",$J$472)))))</f>
        <v>0.8</v>
      </c>
      <c r="P362" s="164" t="s">
        <v>131</v>
      </c>
      <c r="Q362" s="182">
        <v>1</v>
      </c>
      <c r="R362" s="182" t="str">
        <f>N362&amp;P362</f>
        <v>AltaCatastrófico</v>
      </c>
      <c r="S362" s="183" t="str">
        <f>IF(R362="Muy AltaLeve","Alto",IF(R362="AltaLeve","Moderado",IF(R362="MediaLeve","Moderado",IF(R362="BajaLeve","Bajo",IF(R362="Muy BajaLeve","Bajo",IF(R362="Muy AltaMenor","Alto",IF(R362="AltaMenor","Moderado",IF(R362="MediaMenor","Moderado",IF(R362="BajaMenor","Moderado",IF(R362="Muy BajaMenor","Bajo",IF(R362="Muy AltaModerado","Alto",IF(R362="AltaModerado","Alto",IF(R362="MediaModerado","Moderado",IF(R362="BajaModerado","Moderado",IF(R362="Muy BajaModerado","Moderado",IF(R362="Muy AltaMayor","Alto",IF(R362="AltaMayor","Alto",IF(R362="MediaMayor","Alto",IF(R362="BajaMayor","Alto",IF(R362="Muy BajaMayor","Alto",IF(R362="Muy AltaCatastrófico","Extremo",IF(R362="AltaCatastrófico","Extremo",IF(R362="MediaCatastrófico","Extremo",IF(R362="BajaCatastrófico","Extremo",IF(R362="Muy BajaCatastrófico","Extremo")))))))))))))))))))))))))</f>
        <v>Extremo</v>
      </c>
      <c r="T362" s="66" t="s">
        <v>298</v>
      </c>
      <c r="U362" s="148" t="s">
        <v>1017</v>
      </c>
      <c r="V362" s="143" t="s">
        <v>35</v>
      </c>
      <c r="W362" s="139" t="s">
        <v>53</v>
      </c>
      <c r="X362" s="139" t="s">
        <v>54</v>
      </c>
      <c r="Y362" s="138" t="str">
        <f t="shared" si="303"/>
        <v>PreventivoManual</v>
      </c>
      <c r="Z362" s="141">
        <f t="shared" si="304"/>
        <v>0.4</v>
      </c>
      <c r="AA362" s="139" t="s">
        <v>55</v>
      </c>
      <c r="AB362" s="139" t="s">
        <v>56</v>
      </c>
      <c r="AC362" s="139" t="s">
        <v>57</v>
      </c>
      <c r="AD362" s="184" t="str">
        <f>J362</f>
        <v>POSIBILIDAD DE DETERIORO DE LA SALUD MATERNA Y PERINATAL POR IDENTIFICACIÓN, SEGUIMIENTO Y MANEJO INSUFICIENTE DE LOS FACTORES DE RIESGO DURANTE LA RUTA MATERNO PERINATAL</v>
      </c>
      <c r="AE362" s="139" t="s">
        <v>10</v>
      </c>
      <c r="AF362" s="141">
        <f>O362</f>
        <v>0.8</v>
      </c>
      <c r="AG362" s="139" t="s">
        <v>52</v>
      </c>
      <c r="AH362" s="141">
        <f t="shared" si="305"/>
        <v>0.4</v>
      </c>
      <c r="AI362" s="141">
        <f t="shared" si="306"/>
        <v>0.32000000000000006</v>
      </c>
      <c r="AJ362" s="185">
        <f>AF363-AI363</f>
        <v>0.36</v>
      </c>
      <c r="AK362" s="186">
        <f>Q362</f>
        <v>1</v>
      </c>
      <c r="AL362" s="187" t="str">
        <f>IF(AJ362&lt;=0.2,"Muy Baja",IF((AJ362&gt;0.2)*AND(AJ362&lt;=0.4),"Baja",IF((AJ362&gt;0.4)*AND(AJ362&lt;=0.6),"Media",IF((AJ362&gt;0.6)*AND(AJ362&lt;=0.8),"Alta",IF((AJ362&gt;0.8)*AND(AJ362&lt;=1),"Muy Alta",0)))))</f>
        <v>Baja</v>
      </c>
      <c r="AM362" s="185">
        <f>AJ362</f>
        <v>0.36</v>
      </c>
      <c r="AN362" s="187" t="str">
        <f>IF(AK362&lt;=0.2,"Leve",IF((AK362&gt;0.2)*AND(AK362&lt;=0.4),"Menor",IF((AK362&gt;0.4)*AND(AK362&lt;=0.6),"Moderado",IF((AK362&gt;0.6)*AND(AK362&lt;=0.8),"Mayor",IF((AK362&gt;0.8)*AND(AK362&lt;=1),"Catastrófico",0)))))</f>
        <v>Catastrófico</v>
      </c>
      <c r="AO362" s="219">
        <f>AK362</f>
        <v>1</v>
      </c>
      <c r="AP362" s="220" t="str">
        <f>AL362&amp;AN362</f>
        <v>BajaCatastrófico</v>
      </c>
      <c r="AQ362" s="217" t="str">
        <f>IF(AP362="Muy AltaLeve","Alto",IF(AP362="AltaLeve","Moderado",IF(AP362="MediaLeve","Moderado",IF(AP362="BajaLeve","Bajo",IF(AP362="Muy BajaLeve","Bajo",IF(AP362="Muy AltaMenor","Alto",IF(AP362="AltaMenor","Moderado",IF(AP362="MediaMenor","Moderado",IF(AP362="BajaMenor","Moderado",IF(AP362="Muy BajaMenor","Bajo",IF(AP362="Muy AltaModerado","Alto",IF(AP362="AltaModerado","Alto",IF(AP362="MediaModerado","Moderado",IF(AP362="BajaModerado","Moderado",IF(AP362="Muy BajaModerado","Moderado",IF(AP362="Muy AltaMayor","Alto",IF(AP362="AltaMayor","Alto",IF(AP362="MediaMayor","Alto",IF(AP362="BajaMayor","Alto",IF(AP362="Muy BajaMayor","Alto",IF(AP362="Muy AltaCatastrófico","Extremo",IF(AP362="AltaCatastrófico","Extremo",IF(AP362="MediaCatastrófico","Extremo",IF(AP362="BajaCatastrófico","Extremo",IF(AP362="Muy BajaCatastrófico","Extremo")))))))))))))))))))))))))</f>
        <v>Extremo</v>
      </c>
      <c r="AR362" s="163" t="s">
        <v>59</v>
      </c>
      <c r="AS362" s="166" t="s">
        <v>1248</v>
      </c>
      <c r="AT362" s="168" t="s">
        <v>1249</v>
      </c>
      <c r="AU362" s="169" t="s">
        <v>808</v>
      </c>
      <c r="AV362" s="165" t="s">
        <v>1278</v>
      </c>
      <c r="AW362" s="171"/>
      <c r="AX362" s="171">
        <v>46266</v>
      </c>
      <c r="AY362" s="171">
        <v>46387</v>
      </c>
      <c r="AZ362" s="163" t="s">
        <v>289</v>
      </c>
      <c r="BA362" s="145"/>
      <c r="BB362" s="176"/>
    </row>
    <row r="363" spans="1:55" s="2" customFormat="1" ht="153.75" customHeight="1" x14ac:dyDescent="0.25">
      <c r="A363" s="223"/>
      <c r="B363" s="191"/>
      <c r="C363" s="197"/>
      <c r="D363" s="199"/>
      <c r="E363" s="200"/>
      <c r="F363" s="200"/>
      <c r="G363" s="200"/>
      <c r="H363" s="200"/>
      <c r="I363" s="201"/>
      <c r="J363" s="203"/>
      <c r="K363" s="200"/>
      <c r="L363" s="205"/>
      <c r="M363" s="206"/>
      <c r="N363" s="222"/>
      <c r="O363" s="182"/>
      <c r="P363" s="164"/>
      <c r="Q363" s="182"/>
      <c r="R363" s="182"/>
      <c r="S363" s="183"/>
      <c r="T363" s="66" t="s">
        <v>300</v>
      </c>
      <c r="U363" s="148" t="s">
        <v>1015</v>
      </c>
      <c r="V363" s="143" t="s">
        <v>36</v>
      </c>
      <c r="W363" s="139" t="s">
        <v>67</v>
      </c>
      <c r="X363" s="139" t="s">
        <v>54</v>
      </c>
      <c r="Y363" s="138" t="str">
        <f t="shared" si="303"/>
        <v>CorrectivoManual</v>
      </c>
      <c r="Z363" s="141">
        <f t="shared" si="304"/>
        <v>0.25</v>
      </c>
      <c r="AA363" s="139" t="s">
        <v>55</v>
      </c>
      <c r="AB363" s="139" t="s">
        <v>56</v>
      </c>
      <c r="AC363" s="139" t="s">
        <v>57</v>
      </c>
      <c r="AD363" s="184"/>
      <c r="AE363" s="139" t="s">
        <v>10</v>
      </c>
      <c r="AF363" s="141">
        <f>AF362-AI362</f>
        <v>0.48</v>
      </c>
      <c r="AG363" s="139" t="s">
        <v>60</v>
      </c>
      <c r="AH363" s="141">
        <f t="shared" si="305"/>
        <v>0.25</v>
      </c>
      <c r="AI363" s="141">
        <f t="shared" si="306"/>
        <v>0.12</v>
      </c>
      <c r="AJ363" s="185"/>
      <c r="AK363" s="186"/>
      <c r="AL363" s="187"/>
      <c r="AM363" s="185"/>
      <c r="AN363" s="187"/>
      <c r="AO363" s="219"/>
      <c r="AP363" s="220"/>
      <c r="AQ363" s="218"/>
      <c r="AR363" s="163"/>
      <c r="AS363" s="167"/>
      <c r="AT363" s="168"/>
      <c r="AU363" s="170"/>
      <c r="AV363" s="165"/>
      <c r="AW363" s="171"/>
      <c r="AX363" s="171"/>
      <c r="AY363" s="171"/>
      <c r="AZ363" s="163"/>
      <c r="BA363" s="137"/>
      <c r="BB363" s="176"/>
    </row>
    <row r="364" spans="1:55" s="2" customFormat="1" ht="153.75" customHeight="1" x14ac:dyDescent="0.25">
      <c r="A364" s="223" t="s">
        <v>1276</v>
      </c>
      <c r="B364" s="191" t="s">
        <v>138</v>
      </c>
      <c r="C364" s="196" t="s">
        <v>260</v>
      </c>
      <c r="D364" s="198" t="s">
        <v>260</v>
      </c>
      <c r="E364" s="200" t="s">
        <v>149</v>
      </c>
      <c r="F364" s="200" t="s">
        <v>120</v>
      </c>
      <c r="G364" s="200" t="s">
        <v>317</v>
      </c>
      <c r="H364" s="200" t="s">
        <v>262</v>
      </c>
      <c r="I364" s="201" t="s">
        <v>1252</v>
      </c>
      <c r="J364" s="202" t="s">
        <v>1253</v>
      </c>
      <c r="K364" s="200" t="s">
        <v>161</v>
      </c>
      <c r="L364" s="204" t="s">
        <v>321</v>
      </c>
      <c r="M364" s="206" t="s">
        <v>180</v>
      </c>
      <c r="N364" s="221" t="str">
        <f>IF(M364="Máximo_2_Veces_por_Año",$I$468,IF(M364="3_a_24_veces_por_año",$I$469,IF(M364="24_a_500_veces_por_año",$I$470,IF(M364="500_a_5000_veces_por_año",$I$471,IF(M364="mas_de_5000_Veces_por_año",$I$472)))))</f>
        <v>Muy Alta</v>
      </c>
      <c r="O364" s="182">
        <f>IF(N364="Muy Baja",$J$468,IF(N364="Baja",$J$469,IF(N364="Media",$J$470,IF(N364="Alta",$J$471,IF(N364="Muy Alta",$J$472)))))</f>
        <v>1</v>
      </c>
      <c r="P364" s="164" t="s">
        <v>62</v>
      </c>
      <c r="Q364" s="182">
        <f>IF(P364="Leve",$I$477,IF(P364="Menor",$I$478,IF(P364="Moderado",$I$479,IF(P364="Mayor",$I$480,IF(P364="Catastrófico",$I$481)))))</f>
        <v>1</v>
      </c>
      <c r="R364" s="182" t="str">
        <f>N364&amp;P364</f>
        <v>Muy AltaMayor</v>
      </c>
      <c r="S364" s="183" t="str">
        <f>IF(R364="Muy AltaLeve","Alto",IF(R364="AltaLeve","Moderado",IF(R364="MediaLeve","Moderado",IF(R364="BajaLeve","Bajo",IF(R364="Muy BajaLeve","Bajo",IF(R364="Muy AltaMenor","Alto",IF(R364="AltaMenor","Moderado",IF(R364="MediaMenor","Moderado",IF(R364="BajaMenor","Moderado",IF(R364="Muy BajaMenor","Bajo",IF(R364="Muy AltaModerado","Alto",IF(R364="AltaModerado","Alto",IF(R364="MediaModerado","Moderado",IF(R364="BajaModerado","Moderado",IF(R364="Muy BajaModerado","Moderado",IF(R364="Muy AltaMayor","Alto",IF(R364="AltaMayor","Alto",IF(R364="MediaMayor","Alto",IF(R364="BajaMayor","Alto",IF(R364="Muy BajaMayor","Alto",IF(R364="Muy AltaCatastrófico","Extremo",IF(R364="AltaCatastrófico","Extremo",IF(R364="MediaCatastrófico","Extremo",IF(R364="BajaCatastrófico","Extremo",IF(R364="Muy BajaCatastrófico","Extremo")))))))))))))))))))))))))</f>
        <v>Alto</v>
      </c>
      <c r="T364" s="66" t="s">
        <v>298</v>
      </c>
      <c r="U364" s="148" t="s">
        <v>1027</v>
      </c>
      <c r="V364" s="143" t="s">
        <v>36</v>
      </c>
      <c r="W364" s="139" t="s">
        <v>70</v>
      </c>
      <c r="X364" s="139" t="s">
        <v>54</v>
      </c>
      <c r="Y364" s="138" t="str">
        <f t="shared" si="303"/>
        <v>DetectivoManual</v>
      </c>
      <c r="Z364" s="141">
        <f t="shared" si="304"/>
        <v>0.3</v>
      </c>
      <c r="AA364" s="139" t="s">
        <v>55</v>
      </c>
      <c r="AB364" s="139" t="s">
        <v>56</v>
      </c>
      <c r="AC364" s="139" t="s">
        <v>57</v>
      </c>
      <c r="AD364" s="184" t="str">
        <f>J364</f>
        <v>POSIBILIDAD DE OMISIÓN, DILIGENCIAMIENTO INCOMPLETO O INADECUADA OBTENCIÓN DEL CONSENTIMIENTO INFORMADO, DERIVADA DE LA NO ADHERENCIA A LOS LINEAMIENTOS INSTITUCIONALES PARA SU GESTIÓN.</v>
      </c>
      <c r="AE364" s="139" t="s">
        <v>10</v>
      </c>
      <c r="AF364" s="141">
        <f>O364</f>
        <v>1</v>
      </c>
      <c r="AG364" s="139" t="s">
        <v>52</v>
      </c>
      <c r="AH364" s="141">
        <f t="shared" si="305"/>
        <v>0.3</v>
      </c>
      <c r="AI364" s="141">
        <f t="shared" si="306"/>
        <v>0.3</v>
      </c>
      <c r="AJ364" s="185">
        <f>AF365-AI365</f>
        <v>0.52499999999999991</v>
      </c>
      <c r="AK364" s="186">
        <f>Q364</f>
        <v>1</v>
      </c>
      <c r="AL364" s="187" t="str">
        <f>IF(AJ364&lt;=0.2,"Muy Baja",IF((AJ364&gt;0.2)*AND(AJ364&lt;=0.4),"Baja",IF((AJ364&gt;0.4)*AND(AJ364&lt;=0.6),"Media",IF((AJ364&gt;0.6)*AND(AJ364&lt;=0.8),"Alta",IF((AJ364&gt;0.8)*AND(AJ364&lt;=1),"Muy Alta",0)))))</f>
        <v>Media</v>
      </c>
      <c r="AM364" s="185">
        <f>AJ364</f>
        <v>0.52499999999999991</v>
      </c>
      <c r="AN364" s="187" t="str">
        <f>IF(AK364&lt;=0.2,"Leve",IF((AK364&gt;0.2)*AND(AK364&lt;=0.4),"Menor",IF((AK364&gt;0.4)*AND(AK364&lt;=0.6),"Moderado",IF((AK364&gt;0.6)*AND(AK364&lt;=0.8),"Mayor",IF((AK364&gt;0.8)*AND(AK364&lt;=1),"Catastrófico",0)))))</f>
        <v>Catastrófico</v>
      </c>
      <c r="AO364" s="219">
        <f>AK364</f>
        <v>1</v>
      </c>
      <c r="AP364" s="220" t="str">
        <f>AL364&amp;AN364</f>
        <v>MediaCatastrófico</v>
      </c>
      <c r="AQ364" s="217" t="str">
        <f>IF(AP364="Muy AltaLeve","Alto",IF(AP364="AltaLeve","Moderado",IF(AP364="MediaLeve","Moderado",IF(AP364="BajaLeve","Bajo",IF(AP364="Muy BajaLeve","Bajo",IF(AP364="Muy AltaMenor","Alto",IF(AP364="AltaMenor","Moderado",IF(AP364="MediaMenor","Moderado",IF(AP364="BajaMenor","Moderado",IF(AP364="Muy BajaMenor","Bajo",IF(AP364="Muy AltaModerado","Alto",IF(AP364="AltaModerado","Alto",IF(AP364="MediaModerado","Moderado",IF(AP364="BajaModerado","Moderado",IF(AP364="Muy BajaModerado","Moderado",IF(AP364="Muy AltaMayor","Alto",IF(AP364="AltaMayor","Alto",IF(AP364="MediaMayor","Alto",IF(AP364="BajaMayor","Alto",IF(AP364="Muy BajaMayor","Alto",IF(AP364="Muy AltaCatastrófico","Extremo",IF(AP364="AltaCatastrófico","Extremo",IF(AP364="MediaCatastrófico","Extremo",IF(AP364="BajaCatastrófico","Extremo",IF(AP364="Muy BajaCatastrófico","Extremo")))))))))))))))))))))))))</f>
        <v>Extremo</v>
      </c>
      <c r="AR364" s="163" t="s">
        <v>59</v>
      </c>
      <c r="AS364" s="166" t="s">
        <v>1254</v>
      </c>
      <c r="AT364" s="168" t="s">
        <v>1255</v>
      </c>
      <c r="AU364" s="169" t="s">
        <v>808</v>
      </c>
      <c r="AV364" s="165" t="s">
        <v>1278</v>
      </c>
      <c r="AW364" s="171"/>
      <c r="AX364" s="171">
        <v>46266</v>
      </c>
      <c r="AY364" s="171">
        <v>46387</v>
      </c>
      <c r="AZ364" s="163" t="s">
        <v>289</v>
      </c>
      <c r="BA364" s="145"/>
      <c r="BB364" s="176"/>
    </row>
    <row r="365" spans="1:55" s="2" customFormat="1" ht="153.75" customHeight="1" x14ac:dyDescent="0.25">
      <c r="A365" s="223"/>
      <c r="B365" s="191"/>
      <c r="C365" s="197"/>
      <c r="D365" s="199"/>
      <c r="E365" s="200"/>
      <c r="F365" s="200"/>
      <c r="G365" s="200"/>
      <c r="H365" s="200"/>
      <c r="I365" s="201"/>
      <c r="J365" s="203"/>
      <c r="K365" s="200"/>
      <c r="L365" s="205"/>
      <c r="M365" s="206"/>
      <c r="N365" s="222"/>
      <c r="O365" s="182"/>
      <c r="P365" s="164"/>
      <c r="Q365" s="182"/>
      <c r="R365" s="182"/>
      <c r="S365" s="183"/>
      <c r="T365" s="66" t="s">
        <v>300</v>
      </c>
      <c r="U365" s="148" t="s">
        <v>1026</v>
      </c>
      <c r="V365" s="143" t="s">
        <v>36</v>
      </c>
      <c r="W365" s="139" t="s">
        <v>67</v>
      </c>
      <c r="X365" s="139" t="s">
        <v>54</v>
      </c>
      <c r="Y365" s="138" t="str">
        <f t="shared" si="303"/>
        <v>CorrectivoManual</v>
      </c>
      <c r="Z365" s="141">
        <f t="shared" si="304"/>
        <v>0.25</v>
      </c>
      <c r="AA365" s="139" t="s">
        <v>55</v>
      </c>
      <c r="AB365" s="139" t="s">
        <v>56</v>
      </c>
      <c r="AC365" s="139" t="s">
        <v>57</v>
      </c>
      <c r="AD365" s="184"/>
      <c r="AE365" s="139" t="s">
        <v>10</v>
      </c>
      <c r="AF365" s="141">
        <f>AF364-AI364</f>
        <v>0.7</v>
      </c>
      <c r="AG365" s="139" t="s">
        <v>60</v>
      </c>
      <c r="AH365" s="141">
        <f t="shared" si="305"/>
        <v>0.25</v>
      </c>
      <c r="AI365" s="141">
        <f t="shared" si="306"/>
        <v>0.17499999999999999</v>
      </c>
      <c r="AJ365" s="185"/>
      <c r="AK365" s="186"/>
      <c r="AL365" s="187"/>
      <c r="AM365" s="185"/>
      <c r="AN365" s="187"/>
      <c r="AO365" s="219"/>
      <c r="AP365" s="220"/>
      <c r="AQ365" s="218"/>
      <c r="AR365" s="163"/>
      <c r="AS365" s="167"/>
      <c r="AT365" s="168"/>
      <c r="AU365" s="170"/>
      <c r="AV365" s="165"/>
      <c r="AW365" s="171"/>
      <c r="AX365" s="171"/>
      <c r="AY365" s="171"/>
      <c r="AZ365" s="163"/>
      <c r="BA365" s="137"/>
      <c r="BB365" s="176"/>
    </row>
    <row r="366" spans="1:55" s="2" customFormat="1" ht="153.75" customHeight="1" x14ac:dyDescent="0.25">
      <c r="A366" s="223" t="s">
        <v>1277</v>
      </c>
      <c r="B366" s="191" t="s">
        <v>138</v>
      </c>
      <c r="C366" s="196" t="s">
        <v>260</v>
      </c>
      <c r="D366" s="198" t="s">
        <v>260</v>
      </c>
      <c r="E366" s="200" t="s">
        <v>83</v>
      </c>
      <c r="F366" s="200" t="s">
        <v>120</v>
      </c>
      <c r="G366" s="200" t="s">
        <v>317</v>
      </c>
      <c r="H366" s="200" t="s">
        <v>319</v>
      </c>
      <c r="I366" s="201" t="s">
        <v>1256</v>
      </c>
      <c r="J366" s="202" t="s">
        <v>1257</v>
      </c>
      <c r="K366" s="200" t="s">
        <v>323</v>
      </c>
      <c r="L366" s="204" t="s">
        <v>321</v>
      </c>
      <c r="M366" s="206" t="s">
        <v>180</v>
      </c>
      <c r="N366" s="221" t="str">
        <f>IF(M366="Máximo_2_Veces_por_Año",$I$468,IF(M366="3_a_24_veces_por_año",$I$469,IF(M366="24_a_500_veces_por_año",$I$470,IF(M366="500_a_5000_veces_por_año",$I$471,IF(M366="mas_de_5000_Veces_por_año",$I$472)))))</f>
        <v>Muy Alta</v>
      </c>
      <c r="O366" s="182">
        <f>IF(N366="Muy Baja",$J$468,IF(N366="Baja",$J$469,IF(N366="Media",$J$470,IF(N366="Alta",$J$471,IF(N366="Muy Alta",$J$472)))))</f>
        <v>1</v>
      </c>
      <c r="P366" s="164" t="s">
        <v>62</v>
      </c>
      <c r="Q366" s="182">
        <f>IF(P366="Leve",$I$477,IF(P366="Menor",$I$478,IF(P366="Moderado",$I$479,IF(P366="Mayor",$I$480,IF(P366="Catastrófico",$I$481)))))</f>
        <v>1</v>
      </c>
      <c r="R366" s="182" t="str">
        <f>N366&amp;P366</f>
        <v>Muy AltaMayor</v>
      </c>
      <c r="S366" s="183" t="str">
        <f>IF(R366="Muy AltaLeve","Alto",IF(R366="AltaLeve","Moderado",IF(R366="MediaLeve","Moderado",IF(R366="BajaLeve","Bajo",IF(R366="Muy BajaLeve","Bajo",IF(R366="Muy AltaMenor","Alto",IF(R366="AltaMenor","Moderado",IF(R366="MediaMenor","Moderado",IF(R366="BajaMenor","Moderado",IF(R366="Muy BajaMenor","Bajo",IF(R366="Muy AltaModerado","Alto",IF(R366="AltaModerado","Alto",IF(R366="MediaModerado","Moderado",IF(R366="BajaModerado","Moderado",IF(R366="Muy BajaModerado","Moderado",IF(R366="Muy AltaMayor","Alto",IF(R366="AltaMayor","Alto",IF(R366="MediaMayor","Alto",IF(R366="BajaMayor","Alto",IF(R366="Muy BajaMayor","Alto",IF(R366="Muy AltaCatastrófico","Extremo",IF(R366="AltaCatastrófico","Extremo",IF(R366="MediaCatastrófico","Extremo",IF(R366="BajaCatastrófico","Extremo",IF(R366="Muy BajaCatastrófico","Extremo")))))))))))))))))))))))))</f>
        <v>Alto</v>
      </c>
      <c r="T366" s="66" t="s">
        <v>298</v>
      </c>
      <c r="U366" s="148" t="s">
        <v>1032</v>
      </c>
      <c r="V366" s="143" t="s">
        <v>35</v>
      </c>
      <c r="W366" s="139" t="s">
        <v>53</v>
      </c>
      <c r="X366" s="139" t="s">
        <v>54</v>
      </c>
      <c r="Y366" s="138" t="str">
        <f t="shared" si="303"/>
        <v>PreventivoManual</v>
      </c>
      <c r="Z366" s="141">
        <f t="shared" si="304"/>
        <v>0.4</v>
      </c>
      <c r="AA366" s="139" t="s">
        <v>55</v>
      </c>
      <c r="AB366" s="139" t="s">
        <v>56</v>
      </c>
      <c r="AC366" s="139" t="s">
        <v>57</v>
      </c>
      <c r="AD366" s="184" t="str">
        <f>J366</f>
        <v>POSIBILIDAD DE OCURRENCIA DE SUCESOS DE SEGURIDAD ASOCIADOS AL USO DE EQUIPOS BIOMÉDICOS Y DISPOSITIVOS MÉDICOS, DERIVADA DE LA NO ADHERENCIA A LOS LINEAMIENTOS INSTITUCIONALES PARA LA GESTIÓN SEGURA DE LA TECNOLOGÍA EN SALUD.</v>
      </c>
      <c r="AE366" s="139" t="s">
        <v>10</v>
      </c>
      <c r="AF366" s="141">
        <f>O366</f>
        <v>1</v>
      </c>
      <c r="AG366" s="139" t="s">
        <v>52</v>
      </c>
      <c r="AH366" s="141">
        <f t="shared" si="305"/>
        <v>0.4</v>
      </c>
      <c r="AI366" s="141">
        <f t="shared" si="306"/>
        <v>0.4</v>
      </c>
      <c r="AJ366" s="185">
        <f>AF367-AI367</f>
        <v>0.42</v>
      </c>
      <c r="AK366" s="186">
        <f>Q366</f>
        <v>1</v>
      </c>
      <c r="AL366" s="187" t="str">
        <f>IF(AJ366&lt;=0.2,"Muy Baja",IF((AJ366&gt;0.2)*AND(AJ366&lt;=0.4),"Baja",IF((AJ366&gt;0.4)*AND(AJ366&lt;=0.6),"Media",IF((AJ366&gt;0.6)*AND(AJ366&lt;=0.8),"Alta",IF((AJ366&gt;0.8)*AND(AJ366&lt;=1),"Muy Alta",0)))))</f>
        <v>Media</v>
      </c>
      <c r="AM366" s="185">
        <f>AJ366</f>
        <v>0.42</v>
      </c>
      <c r="AN366" s="187" t="str">
        <f>IF(AK366&lt;=0.2,"Leve",IF((AK366&gt;0.2)*AND(AK366&lt;=0.4),"Menor",IF((AK366&gt;0.4)*AND(AK366&lt;=0.6),"Moderado",IF((AK366&gt;0.6)*AND(AK366&lt;=0.8),"Mayor",IF((AK366&gt;0.8)*AND(AK366&lt;=1),"Catastrófico",0)))))</f>
        <v>Catastrófico</v>
      </c>
      <c r="AO366" s="219">
        <f>AK366</f>
        <v>1</v>
      </c>
      <c r="AP366" s="220" t="str">
        <f>AL366&amp;AN366</f>
        <v>MediaCatastrófico</v>
      </c>
      <c r="AQ366" s="217" t="str">
        <f>IF(AP366="Muy AltaLeve","Alto",IF(AP366="AltaLeve","Moderado",IF(AP366="MediaLeve","Moderado",IF(AP366="BajaLeve","Bajo",IF(AP366="Muy BajaLeve","Bajo",IF(AP366="Muy AltaMenor","Alto",IF(AP366="AltaMenor","Moderado",IF(AP366="MediaMenor","Moderado",IF(AP366="BajaMenor","Moderado",IF(AP366="Muy BajaMenor","Bajo",IF(AP366="Muy AltaModerado","Alto",IF(AP366="AltaModerado","Alto",IF(AP366="MediaModerado","Moderado",IF(AP366="BajaModerado","Moderado",IF(AP366="Muy BajaModerado","Moderado",IF(AP366="Muy AltaMayor","Alto",IF(AP366="AltaMayor","Alto",IF(AP366="MediaMayor","Alto",IF(AP366="BajaMayor","Alto",IF(AP366="Muy BajaMayor","Alto",IF(AP366="Muy AltaCatastrófico","Extremo",IF(AP366="AltaCatastrófico","Extremo",IF(AP366="MediaCatastrófico","Extremo",IF(AP366="BajaCatastrófico","Extremo",IF(AP366="Muy BajaCatastrófico","Extremo")))))))))))))))))))))))))</f>
        <v>Extremo</v>
      </c>
      <c r="AR366" s="163" t="s">
        <v>59</v>
      </c>
      <c r="AS366" s="166" t="s">
        <v>1258</v>
      </c>
      <c r="AT366" s="168" t="s">
        <v>1259</v>
      </c>
      <c r="AU366" s="169" t="s">
        <v>808</v>
      </c>
      <c r="AV366" s="165" t="s">
        <v>1278</v>
      </c>
      <c r="AW366" s="171"/>
      <c r="AX366" s="171">
        <v>46266</v>
      </c>
      <c r="AY366" s="171">
        <v>46387</v>
      </c>
      <c r="AZ366" s="163" t="s">
        <v>289</v>
      </c>
      <c r="BA366" s="145"/>
      <c r="BB366" s="176"/>
    </row>
    <row r="367" spans="1:55" s="2" customFormat="1" ht="153.75" customHeight="1" x14ac:dyDescent="0.25">
      <c r="A367" s="223"/>
      <c r="B367" s="191"/>
      <c r="C367" s="197"/>
      <c r="D367" s="199"/>
      <c r="E367" s="200"/>
      <c r="F367" s="200"/>
      <c r="G367" s="200"/>
      <c r="H367" s="200"/>
      <c r="I367" s="201"/>
      <c r="J367" s="203"/>
      <c r="K367" s="200"/>
      <c r="L367" s="205"/>
      <c r="M367" s="206"/>
      <c r="N367" s="222"/>
      <c r="O367" s="182"/>
      <c r="P367" s="164"/>
      <c r="Q367" s="182"/>
      <c r="R367" s="182"/>
      <c r="S367" s="183"/>
      <c r="T367" s="66" t="s">
        <v>300</v>
      </c>
      <c r="U367" s="148" t="s">
        <v>1026</v>
      </c>
      <c r="V367" s="143" t="s">
        <v>36</v>
      </c>
      <c r="W367" s="139" t="s">
        <v>70</v>
      </c>
      <c r="X367" s="139" t="s">
        <v>54</v>
      </c>
      <c r="Y367" s="138" t="str">
        <f t="shared" si="303"/>
        <v>DetectivoManual</v>
      </c>
      <c r="Z367" s="141">
        <f t="shared" si="304"/>
        <v>0.3</v>
      </c>
      <c r="AA367" s="139" t="s">
        <v>55</v>
      </c>
      <c r="AB367" s="139" t="s">
        <v>56</v>
      </c>
      <c r="AC367" s="139" t="s">
        <v>57</v>
      </c>
      <c r="AD367" s="184"/>
      <c r="AE367" s="139" t="s">
        <v>10</v>
      </c>
      <c r="AF367" s="141">
        <f>AF366-AI366</f>
        <v>0.6</v>
      </c>
      <c r="AG367" s="139" t="s">
        <v>60</v>
      </c>
      <c r="AH367" s="141">
        <f t="shared" si="305"/>
        <v>0.3</v>
      </c>
      <c r="AI367" s="141">
        <f t="shared" si="306"/>
        <v>0.18</v>
      </c>
      <c r="AJ367" s="185"/>
      <c r="AK367" s="186"/>
      <c r="AL367" s="187"/>
      <c r="AM367" s="185"/>
      <c r="AN367" s="187"/>
      <c r="AO367" s="219"/>
      <c r="AP367" s="220"/>
      <c r="AQ367" s="218"/>
      <c r="AR367" s="163"/>
      <c r="AS367" s="167"/>
      <c r="AT367" s="168"/>
      <c r="AU367" s="170"/>
      <c r="AV367" s="165"/>
      <c r="AW367" s="171"/>
      <c r="AX367" s="171"/>
      <c r="AY367" s="171"/>
      <c r="AZ367" s="163"/>
      <c r="BA367" s="137"/>
      <c r="BB367" s="176"/>
    </row>
    <row r="368" spans="1:55" ht="123" customHeight="1" x14ac:dyDescent="0.25">
      <c r="A368" s="211">
        <v>168</v>
      </c>
      <c r="B368" s="191" t="s">
        <v>75</v>
      </c>
      <c r="C368" s="213" t="s">
        <v>151</v>
      </c>
      <c r="D368" s="214" t="s">
        <v>255</v>
      </c>
      <c r="E368" s="200" t="s">
        <v>305</v>
      </c>
      <c r="F368" s="200" t="s">
        <v>305</v>
      </c>
      <c r="G368" s="191" t="s">
        <v>112</v>
      </c>
      <c r="H368" s="191" t="s">
        <v>318</v>
      </c>
      <c r="I368" s="216" t="s">
        <v>1291</v>
      </c>
      <c r="J368" s="216" t="s">
        <v>1292</v>
      </c>
      <c r="K368" s="191" t="s">
        <v>184</v>
      </c>
      <c r="L368" s="192" t="s">
        <v>266</v>
      </c>
      <c r="M368" s="194" t="s">
        <v>176</v>
      </c>
      <c r="N368" s="195" t="s">
        <v>50</v>
      </c>
      <c r="O368" s="182">
        <v>0.8</v>
      </c>
      <c r="P368" s="163" t="s">
        <v>51</v>
      </c>
      <c r="Q368" s="182">
        <v>0.6</v>
      </c>
      <c r="R368" s="182" t="s">
        <v>1293</v>
      </c>
      <c r="S368" s="183" t="s">
        <v>859</v>
      </c>
      <c r="T368" s="156" t="s">
        <v>52</v>
      </c>
      <c r="U368" s="157" t="s">
        <v>1294</v>
      </c>
      <c r="V368" s="155" t="s">
        <v>35</v>
      </c>
      <c r="W368" s="150" t="s">
        <v>53</v>
      </c>
      <c r="X368" s="150" t="s">
        <v>54</v>
      </c>
      <c r="Y368" s="154" t="s">
        <v>278</v>
      </c>
      <c r="Z368" s="153">
        <v>0.4</v>
      </c>
      <c r="AA368" s="158" t="s">
        <v>169</v>
      </c>
      <c r="AB368" s="150" t="s">
        <v>56</v>
      </c>
      <c r="AC368" s="158" t="s">
        <v>57</v>
      </c>
      <c r="AD368" s="184" t="s">
        <v>1292</v>
      </c>
      <c r="AE368" s="151" t="s">
        <v>10</v>
      </c>
      <c r="AF368" s="153">
        <v>0.8</v>
      </c>
      <c r="AG368" s="151" t="s">
        <v>52</v>
      </c>
      <c r="AH368" s="153">
        <v>0.4</v>
      </c>
      <c r="AI368" s="153">
        <v>0.32000000000000006</v>
      </c>
      <c r="AJ368" s="185">
        <v>0.36</v>
      </c>
      <c r="AK368" s="186">
        <v>0.6</v>
      </c>
      <c r="AL368" s="187" t="s">
        <v>58</v>
      </c>
      <c r="AM368" s="185">
        <v>0.36</v>
      </c>
      <c r="AN368" s="187" t="s">
        <v>51</v>
      </c>
      <c r="AO368" s="188">
        <v>0.6</v>
      </c>
      <c r="AP368" s="189" t="s">
        <v>1295</v>
      </c>
      <c r="AQ368" s="183" t="s">
        <v>51</v>
      </c>
      <c r="AR368" s="163" t="s">
        <v>59</v>
      </c>
      <c r="AS368" s="95" t="s">
        <v>1296</v>
      </c>
      <c r="AT368" s="95" t="s">
        <v>1297</v>
      </c>
      <c r="AU368" s="96" t="s">
        <v>1298</v>
      </c>
      <c r="AV368" s="95" t="s">
        <v>1299</v>
      </c>
      <c r="AW368" s="152"/>
      <c r="AX368" s="159">
        <v>46417</v>
      </c>
      <c r="AY368" s="159">
        <v>46752</v>
      </c>
      <c r="AZ368" s="160" t="s">
        <v>292</v>
      </c>
      <c r="BA368" s="161"/>
      <c r="BB368" s="162"/>
    </row>
    <row r="369" spans="1:54" ht="127.5" customHeight="1" x14ac:dyDescent="0.25">
      <c r="A369" s="211"/>
      <c r="B369" s="191"/>
      <c r="C369" s="213"/>
      <c r="D369" s="215"/>
      <c r="E369" s="200"/>
      <c r="F369" s="200"/>
      <c r="G369" s="191"/>
      <c r="H369" s="191"/>
      <c r="I369" s="216"/>
      <c r="J369" s="216"/>
      <c r="K369" s="191"/>
      <c r="L369" s="193"/>
      <c r="M369" s="194"/>
      <c r="N369" s="195"/>
      <c r="O369" s="182"/>
      <c r="P369" s="163"/>
      <c r="Q369" s="182"/>
      <c r="R369" s="182"/>
      <c r="S369" s="183"/>
      <c r="T369" s="156" t="s">
        <v>68</v>
      </c>
      <c r="U369" s="157" t="s">
        <v>1300</v>
      </c>
      <c r="V369" s="155" t="s">
        <v>36</v>
      </c>
      <c r="W369" s="150" t="s">
        <v>70</v>
      </c>
      <c r="X369" s="150" t="s">
        <v>54</v>
      </c>
      <c r="Y369" s="154" t="s">
        <v>282</v>
      </c>
      <c r="Z369" s="153">
        <v>0.25</v>
      </c>
      <c r="AA369" s="158" t="s">
        <v>169</v>
      </c>
      <c r="AB369" s="150" t="s">
        <v>129</v>
      </c>
      <c r="AC369" s="158" t="s">
        <v>57</v>
      </c>
      <c r="AD369" s="184"/>
      <c r="AE369" s="151" t="s">
        <v>10</v>
      </c>
      <c r="AF369" s="153">
        <v>0.48</v>
      </c>
      <c r="AG369" s="151" t="s">
        <v>60</v>
      </c>
      <c r="AH369" s="153">
        <v>0.25</v>
      </c>
      <c r="AI369" s="153">
        <v>0.12</v>
      </c>
      <c r="AJ369" s="185"/>
      <c r="AK369" s="186"/>
      <c r="AL369" s="187"/>
      <c r="AM369" s="185"/>
      <c r="AN369" s="187"/>
      <c r="AO369" s="188"/>
      <c r="AP369" s="189"/>
      <c r="AQ369" s="190"/>
      <c r="AR369" s="163"/>
      <c r="AS369" s="95" t="s">
        <v>1301</v>
      </c>
      <c r="AT369" s="95" t="s">
        <v>1302</v>
      </c>
      <c r="AU369" s="96" t="s">
        <v>1303</v>
      </c>
      <c r="AV369" s="95" t="s">
        <v>1299</v>
      </c>
      <c r="AW369" s="152"/>
      <c r="AX369" s="159">
        <v>46233</v>
      </c>
      <c r="AY369" s="159">
        <v>46387</v>
      </c>
      <c r="AZ369" s="160" t="s">
        <v>289</v>
      </c>
      <c r="BA369" s="161"/>
      <c r="BB369" s="162"/>
    </row>
    <row r="370" spans="1:54" ht="111" customHeight="1" x14ac:dyDescent="0.25">
      <c r="A370" s="211">
        <v>169</v>
      </c>
      <c r="B370" s="191" t="s">
        <v>75</v>
      </c>
      <c r="C370" s="213" t="s">
        <v>151</v>
      </c>
      <c r="D370" s="214" t="s">
        <v>255</v>
      </c>
      <c r="E370" s="200" t="s">
        <v>305</v>
      </c>
      <c r="F370" s="200" t="s">
        <v>305</v>
      </c>
      <c r="G370" s="191" t="s">
        <v>112</v>
      </c>
      <c r="H370" s="191" t="s">
        <v>262</v>
      </c>
      <c r="I370" s="216" t="s">
        <v>1304</v>
      </c>
      <c r="J370" s="216" t="s">
        <v>1305</v>
      </c>
      <c r="K370" s="191" t="s">
        <v>184</v>
      </c>
      <c r="L370" s="192" t="s">
        <v>266</v>
      </c>
      <c r="M370" s="194" t="s">
        <v>176</v>
      </c>
      <c r="N370" s="195" t="s">
        <v>50</v>
      </c>
      <c r="O370" s="182">
        <v>0.8</v>
      </c>
      <c r="P370" s="163" t="s">
        <v>51</v>
      </c>
      <c r="Q370" s="182">
        <v>0.6</v>
      </c>
      <c r="R370" s="182" t="s">
        <v>1293</v>
      </c>
      <c r="S370" s="183" t="s">
        <v>859</v>
      </c>
      <c r="T370" s="207" t="s">
        <v>52</v>
      </c>
      <c r="U370" s="209" t="s">
        <v>1306</v>
      </c>
      <c r="V370" s="155" t="s">
        <v>35</v>
      </c>
      <c r="W370" s="150" t="s">
        <v>53</v>
      </c>
      <c r="X370" s="150" t="s">
        <v>54</v>
      </c>
      <c r="Y370" s="154" t="s">
        <v>278</v>
      </c>
      <c r="Z370" s="153">
        <v>0.4</v>
      </c>
      <c r="AA370" s="158" t="s">
        <v>169</v>
      </c>
      <c r="AB370" s="150" t="s">
        <v>56</v>
      </c>
      <c r="AC370" s="158" t="s">
        <v>57</v>
      </c>
      <c r="AD370" s="184" t="s">
        <v>1305</v>
      </c>
      <c r="AE370" s="151" t="s">
        <v>10</v>
      </c>
      <c r="AF370" s="153">
        <v>0.8</v>
      </c>
      <c r="AG370" s="151" t="s">
        <v>52</v>
      </c>
      <c r="AH370" s="153">
        <v>0.4</v>
      </c>
      <c r="AI370" s="153">
        <v>0.32000000000000006</v>
      </c>
      <c r="AJ370" s="185">
        <v>0.28799999999999998</v>
      </c>
      <c r="AK370" s="186">
        <v>0.6</v>
      </c>
      <c r="AL370" s="187" t="s">
        <v>58</v>
      </c>
      <c r="AM370" s="185">
        <v>0.28799999999999998</v>
      </c>
      <c r="AN370" s="187" t="s">
        <v>51</v>
      </c>
      <c r="AO370" s="188">
        <v>0.6</v>
      </c>
      <c r="AP370" s="189" t="s">
        <v>1295</v>
      </c>
      <c r="AQ370" s="183" t="s">
        <v>51</v>
      </c>
      <c r="AR370" s="163" t="s">
        <v>59</v>
      </c>
      <c r="AS370" s="95" t="s">
        <v>1307</v>
      </c>
      <c r="AT370" s="95" t="s">
        <v>1308</v>
      </c>
      <c r="AU370" s="96" t="s">
        <v>1309</v>
      </c>
      <c r="AV370" s="95" t="s">
        <v>1299</v>
      </c>
      <c r="AW370" s="152"/>
      <c r="AX370" s="159">
        <v>46296</v>
      </c>
      <c r="AY370" s="159">
        <v>46387</v>
      </c>
      <c r="AZ370" s="160" t="s">
        <v>289</v>
      </c>
      <c r="BA370" s="161"/>
      <c r="BB370" s="162"/>
    </row>
    <row r="371" spans="1:54" ht="61.5" customHeight="1" x14ac:dyDescent="0.25">
      <c r="A371" s="211"/>
      <c r="B371" s="191"/>
      <c r="C371" s="213"/>
      <c r="D371" s="215"/>
      <c r="E371" s="200"/>
      <c r="F371" s="200"/>
      <c r="G371" s="191"/>
      <c r="H371" s="191"/>
      <c r="I371" s="216"/>
      <c r="J371" s="216"/>
      <c r="K371" s="191"/>
      <c r="L371" s="193"/>
      <c r="M371" s="194"/>
      <c r="N371" s="195"/>
      <c r="O371" s="182"/>
      <c r="P371" s="163"/>
      <c r="Q371" s="182"/>
      <c r="R371" s="182"/>
      <c r="S371" s="183"/>
      <c r="T371" s="208"/>
      <c r="U371" s="210"/>
      <c r="V371" s="155" t="s">
        <v>35</v>
      </c>
      <c r="W371" s="150" t="s">
        <v>53</v>
      </c>
      <c r="X371" s="150" t="s">
        <v>54</v>
      </c>
      <c r="Y371" s="154" t="s">
        <v>278</v>
      </c>
      <c r="Z371" s="153">
        <v>0.4</v>
      </c>
      <c r="AA371" s="158" t="s">
        <v>169</v>
      </c>
      <c r="AB371" s="150" t="s">
        <v>56</v>
      </c>
      <c r="AC371" s="158" t="s">
        <v>57</v>
      </c>
      <c r="AD371" s="184"/>
      <c r="AE371" s="151" t="s">
        <v>10</v>
      </c>
      <c r="AF371" s="153">
        <v>0.48</v>
      </c>
      <c r="AG371" s="151" t="s">
        <v>60</v>
      </c>
      <c r="AH371" s="153">
        <v>0.4</v>
      </c>
      <c r="AI371" s="153">
        <v>0.192</v>
      </c>
      <c r="AJ371" s="185"/>
      <c r="AK371" s="186"/>
      <c r="AL371" s="187"/>
      <c r="AM371" s="185"/>
      <c r="AN371" s="187"/>
      <c r="AO371" s="188"/>
      <c r="AP371" s="189"/>
      <c r="AQ371" s="190"/>
      <c r="AR371" s="163"/>
      <c r="AS371" s="95" t="s">
        <v>1310</v>
      </c>
      <c r="AT371" s="95" t="s">
        <v>1311</v>
      </c>
      <c r="AU371" s="96" t="s">
        <v>1312</v>
      </c>
      <c r="AV371" s="95" t="s">
        <v>1299</v>
      </c>
      <c r="AW371" s="152"/>
      <c r="AX371" s="159">
        <v>46296</v>
      </c>
      <c r="AY371" s="159">
        <v>46387</v>
      </c>
      <c r="AZ371" s="160" t="s">
        <v>289</v>
      </c>
      <c r="BA371" s="161"/>
      <c r="BB371" s="162"/>
    </row>
    <row r="372" spans="1:54" ht="85.5" customHeight="1" x14ac:dyDescent="0.25">
      <c r="A372" s="211">
        <v>170</v>
      </c>
      <c r="B372" s="191" t="s">
        <v>75</v>
      </c>
      <c r="C372" s="213" t="s">
        <v>151</v>
      </c>
      <c r="D372" s="214" t="s">
        <v>255</v>
      </c>
      <c r="E372" s="200" t="s">
        <v>305</v>
      </c>
      <c r="F372" s="200" t="s">
        <v>305</v>
      </c>
      <c r="G372" s="191" t="s">
        <v>112</v>
      </c>
      <c r="H372" s="191" t="s">
        <v>262</v>
      </c>
      <c r="I372" s="216" t="s">
        <v>1313</v>
      </c>
      <c r="J372" s="216" t="s">
        <v>1314</v>
      </c>
      <c r="K372" s="191" t="s">
        <v>184</v>
      </c>
      <c r="L372" s="192" t="s">
        <v>266</v>
      </c>
      <c r="M372" s="194" t="s">
        <v>176</v>
      </c>
      <c r="N372" s="195" t="s">
        <v>50</v>
      </c>
      <c r="O372" s="182">
        <v>0.8</v>
      </c>
      <c r="P372" s="163" t="s">
        <v>51</v>
      </c>
      <c r="Q372" s="182">
        <v>0.6</v>
      </c>
      <c r="R372" s="182" t="s">
        <v>1293</v>
      </c>
      <c r="S372" s="183" t="s">
        <v>859</v>
      </c>
      <c r="T372" s="207" t="s">
        <v>52</v>
      </c>
      <c r="U372" s="209" t="s">
        <v>1315</v>
      </c>
      <c r="V372" s="155" t="s">
        <v>35</v>
      </c>
      <c r="W372" s="150" t="s">
        <v>53</v>
      </c>
      <c r="X372" s="150" t="s">
        <v>54</v>
      </c>
      <c r="Y372" s="154" t="s">
        <v>278</v>
      </c>
      <c r="Z372" s="153">
        <v>0.4</v>
      </c>
      <c r="AA372" s="158" t="s">
        <v>169</v>
      </c>
      <c r="AB372" s="150" t="s">
        <v>56</v>
      </c>
      <c r="AC372" s="158" t="s">
        <v>57</v>
      </c>
      <c r="AD372" s="184" t="s">
        <v>1316</v>
      </c>
      <c r="AE372" s="151" t="s">
        <v>10</v>
      </c>
      <c r="AF372" s="153">
        <v>0.8</v>
      </c>
      <c r="AG372" s="151" t="s">
        <v>52</v>
      </c>
      <c r="AH372" s="153">
        <v>0.4</v>
      </c>
      <c r="AI372" s="153">
        <v>0.32000000000000006</v>
      </c>
      <c r="AJ372" s="185">
        <v>0.28799999999999998</v>
      </c>
      <c r="AK372" s="186">
        <v>0.6</v>
      </c>
      <c r="AL372" s="187" t="s">
        <v>58</v>
      </c>
      <c r="AM372" s="185">
        <v>0.28799999999999998</v>
      </c>
      <c r="AN372" s="187" t="s">
        <v>51</v>
      </c>
      <c r="AO372" s="188">
        <v>0.6</v>
      </c>
      <c r="AP372" s="189" t="s">
        <v>1295</v>
      </c>
      <c r="AQ372" s="183" t="s">
        <v>51</v>
      </c>
      <c r="AR372" s="163" t="s">
        <v>59</v>
      </c>
      <c r="AS372" s="95" t="s">
        <v>1317</v>
      </c>
      <c r="AT372" s="95" t="s">
        <v>1318</v>
      </c>
      <c r="AU372" s="96" t="s">
        <v>1309</v>
      </c>
      <c r="AV372" s="95" t="s">
        <v>1299</v>
      </c>
      <c r="AW372" s="152"/>
      <c r="AX372" s="159">
        <v>46296</v>
      </c>
      <c r="AY372" s="159">
        <v>46387</v>
      </c>
      <c r="AZ372" s="160" t="s">
        <v>289</v>
      </c>
      <c r="BA372" s="161"/>
      <c r="BB372" s="162"/>
    </row>
    <row r="373" spans="1:54" ht="61.5" customHeight="1" x14ac:dyDescent="0.25">
      <c r="A373" s="211"/>
      <c r="B373" s="191"/>
      <c r="C373" s="213"/>
      <c r="D373" s="215"/>
      <c r="E373" s="200"/>
      <c r="F373" s="200"/>
      <c r="G373" s="191"/>
      <c r="H373" s="191"/>
      <c r="I373" s="216"/>
      <c r="J373" s="216"/>
      <c r="K373" s="191"/>
      <c r="L373" s="193"/>
      <c r="M373" s="194"/>
      <c r="N373" s="195"/>
      <c r="O373" s="182"/>
      <c r="P373" s="163"/>
      <c r="Q373" s="182"/>
      <c r="R373" s="182"/>
      <c r="S373" s="183"/>
      <c r="T373" s="208"/>
      <c r="U373" s="210"/>
      <c r="V373" s="155" t="s">
        <v>35</v>
      </c>
      <c r="W373" s="150" t="s">
        <v>53</v>
      </c>
      <c r="X373" s="150" t="s">
        <v>54</v>
      </c>
      <c r="Y373" s="154" t="s">
        <v>278</v>
      </c>
      <c r="Z373" s="153">
        <v>0.4</v>
      </c>
      <c r="AA373" s="158" t="s">
        <v>169</v>
      </c>
      <c r="AB373" s="150" t="s">
        <v>56</v>
      </c>
      <c r="AC373" s="158" t="s">
        <v>57</v>
      </c>
      <c r="AD373" s="184"/>
      <c r="AE373" s="151" t="s">
        <v>10</v>
      </c>
      <c r="AF373" s="153">
        <v>0.48</v>
      </c>
      <c r="AG373" s="151" t="s">
        <v>60</v>
      </c>
      <c r="AH373" s="153">
        <v>0.4</v>
      </c>
      <c r="AI373" s="153">
        <v>0.192</v>
      </c>
      <c r="AJ373" s="185"/>
      <c r="AK373" s="186"/>
      <c r="AL373" s="187"/>
      <c r="AM373" s="185"/>
      <c r="AN373" s="187"/>
      <c r="AO373" s="188"/>
      <c r="AP373" s="189"/>
      <c r="AQ373" s="190"/>
      <c r="AR373" s="163"/>
      <c r="AV373" s="95"/>
      <c r="AW373" s="152"/>
      <c r="AX373" s="159"/>
      <c r="AY373" s="159"/>
      <c r="AZ373" s="160"/>
      <c r="BA373" s="161"/>
      <c r="BB373" s="162"/>
    </row>
    <row r="374" spans="1:54" s="2" customFormat="1" ht="15" x14ac:dyDescent="0.25">
      <c r="A374" s="3"/>
      <c r="B374" s="4"/>
      <c r="C374" s="4"/>
      <c r="D374" s="4"/>
      <c r="E374" s="4"/>
      <c r="F374" s="4"/>
      <c r="G374" s="4"/>
      <c r="H374" s="4"/>
      <c r="I374" s="4"/>
      <c r="J374" s="4"/>
      <c r="K374" s="4"/>
      <c r="L374" s="5"/>
      <c r="M374" s="5"/>
      <c r="N374" s="6"/>
      <c r="O374" s="7">
        <f>AVERAGE(O8:O373)</f>
        <v>0.79340659340659347</v>
      </c>
      <c r="P374" s="8"/>
      <c r="Q374" s="7">
        <f>AVERAGE(Q8:Q373)</f>
        <v>0.80219780219780079</v>
      </c>
      <c r="R374" s="7"/>
      <c r="S374" s="9"/>
      <c r="T374" s="8"/>
      <c r="U374" s="4"/>
      <c r="V374" s="4"/>
      <c r="W374" s="8"/>
      <c r="X374" s="8"/>
      <c r="Y374" s="8"/>
      <c r="Z374" s="7"/>
      <c r="AA374" s="8"/>
      <c r="AB374" s="8"/>
      <c r="AC374" s="8"/>
      <c r="AD374" s="4"/>
      <c r="AE374" s="8"/>
      <c r="AF374" s="7"/>
      <c r="AG374" s="8"/>
      <c r="AH374" s="7"/>
      <c r="AI374" s="7"/>
      <c r="AJ374" s="7"/>
      <c r="AK374" s="7"/>
      <c r="AL374" s="8"/>
      <c r="AM374" s="7">
        <f>AVERAGE(AM8:AM373)</f>
        <v>0.34045604395604417</v>
      </c>
      <c r="AN374" s="8"/>
      <c r="AO374" s="7">
        <f>AVERAGE(AO8:AO373)</f>
        <v>0.80219780219780079</v>
      </c>
      <c r="AP374" s="11"/>
      <c r="AR374" s="8"/>
      <c r="AS374" s="8"/>
      <c r="AT374" s="8"/>
      <c r="AU374" s="8"/>
      <c r="AV374" s="8"/>
      <c r="AW374" s="8"/>
      <c r="AX374" s="12"/>
      <c r="AY374" s="12"/>
      <c r="AZ374" s="8"/>
      <c r="BA374" s="12"/>
      <c r="BB374" s="8"/>
    </row>
    <row r="375" spans="1:54" s="2" customFormat="1" ht="15" x14ac:dyDescent="0.25">
      <c r="A375" s="3"/>
      <c r="B375" s="4"/>
      <c r="C375" s="4"/>
      <c r="D375" s="4"/>
      <c r="E375" s="4"/>
      <c r="F375" s="4"/>
      <c r="G375" s="4"/>
      <c r="H375" s="4"/>
      <c r="I375" s="4"/>
      <c r="J375" s="4"/>
      <c r="K375" s="4"/>
      <c r="L375" s="5"/>
      <c r="M375" s="5"/>
      <c r="N375" s="6"/>
      <c r="O375" s="7"/>
      <c r="P375" s="8"/>
      <c r="Q375" s="7"/>
      <c r="R375" s="7"/>
      <c r="S375" s="9"/>
      <c r="T375" s="8"/>
      <c r="U375" s="4"/>
      <c r="V375" s="4"/>
      <c r="W375" s="8"/>
      <c r="X375" s="8"/>
      <c r="Y375" s="8"/>
      <c r="Z375" s="7"/>
      <c r="AA375" s="8"/>
      <c r="AB375" s="8"/>
      <c r="AC375" s="8"/>
      <c r="AD375" s="4"/>
      <c r="AE375" s="8"/>
      <c r="AF375" s="7"/>
      <c r="AG375" s="8"/>
      <c r="AH375" s="7"/>
      <c r="AI375" s="7"/>
      <c r="AJ375" s="10"/>
      <c r="AK375" s="11"/>
      <c r="AL375" s="8"/>
      <c r="AM375" s="10"/>
      <c r="AN375" s="8"/>
      <c r="AO375" s="13"/>
      <c r="AP375" s="11"/>
      <c r="AR375" s="8"/>
      <c r="AS375" s="8"/>
      <c r="AT375" s="8"/>
      <c r="AU375" s="8"/>
      <c r="AV375" s="8"/>
      <c r="AW375" s="8"/>
      <c r="AX375" s="12"/>
      <c r="AY375" s="12"/>
      <c r="AZ375" s="8"/>
      <c r="BA375" s="12"/>
      <c r="BB375" s="8"/>
    </row>
    <row r="376" spans="1:54" s="2" customFormat="1" ht="15" x14ac:dyDescent="0.25">
      <c r="A376" s="3"/>
      <c r="B376" s="4"/>
      <c r="C376" s="4"/>
      <c r="D376" s="4"/>
      <c r="E376" s="4"/>
      <c r="F376" s="4"/>
      <c r="G376" s="4"/>
      <c r="H376" s="4"/>
      <c r="I376" s="4"/>
      <c r="J376" s="4"/>
      <c r="K376" s="4"/>
      <c r="L376" s="5"/>
      <c r="M376" s="5"/>
      <c r="N376" s="6"/>
      <c r="O376" s="7"/>
      <c r="P376" s="8"/>
      <c r="Q376" s="7"/>
      <c r="R376" s="7"/>
      <c r="S376" s="9"/>
      <c r="T376" s="8"/>
      <c r="U376" s="4"/>
      <c r="V376" s="4"/>
      <c r="W376" s="8"/>
      <c r="X376" s="8"/>
      <c r="Y376" s="8"/>
      <c r="Z376" s="7"/>
      <c r="AA376" s="8"/>
      <c r="AB376" s="8"/>
      <c r="AC376" s="8"/>
      <c r="AD376" s="4"/>
      <c r="AE376" s="8"/>
      <c r="AF376" s="7"/>
      <c r="AG376" s="8"/>
      <c r="AH376" s="7"/>
      <c r="AI376" s="7"/>
      <c r="AJ376" s="10"/>
      <c r="AK376" s="11"/>
      <c r="AL376" s="8"/>
      <c r="AM376" s="10"/>
      <c r="AN376" s="8"/>
      <c r="AO376" s="13"/>
      <c r="AP376" s="11"/>
      <c r="AR376" s="8"/>
      <c r="AS376" s="8"/>
      <c r="AT376" s="8"/>
      <c r="AU376" s="8"/>
      <c r="AV376" s="8"/>
      <c r="AW376" s="8"/>
      <c r="AX376" s="12"/>
      <c r="AY376" s="12"/>
      <c r="AZ376" s="8"/>
      <c r="BA376" s="12"/>
      <c r="BB376" s="8"/>
    </row>
    <row r="377" spans="1:54" s="2" customFormat="1" ht="15" x14ac:dyDescent="0.25">
      <c r="A377" s="3"/>
      <c r="B377" s="4"/>
      <c r="C377" s="4"/>
      <c r="D377" s="4"/>
      <c r="E377" s="4"/>
      <c r="F377" s="4"/>
      <c r="G377" s="4"/>
      <c r="H377" s="4"/>
      <c r="I377" s="4"/>
      <c r="J377" s="4"/>
      <c r="K377" s="4"/>
      <c r="L377" s="5"/>
      <c r="M377" s="5"/>
      <c r="N377" s="6"/>
      <c r="O377" s="7"/>
      <c r="P377" s="8"/>
      <c r="Q377" s="7"/>
      <c r="R377" s="7"/>
      <c r="S377" s="9"/>
      <c r="T377" s="8"/>
      <c r="U377" s="4"/>
      <c r="V377" s="4"/>
      <c r="W377" s="8"/>
      <c r="X377" s="8"/>
      <c r="Y377" s="8"/>
      <c r="Z377" s="7"/>
      <c r="AA377" s="8"/>
      <c r="AB377" s="8"/>
      <c r="AC377" s="8"/>
      <c r="AD377" s="4"/>
      <c r="AE377" s="8"/>
      <c r="AF377" s="7"/>
      <c r="AG377" s="8"/>
      <c r="AH377" s="7"/>
      <c r="AI377" s="7"/>
      <c r="AJ377" s="10"/>
      <c r="AK377" s="11"/>
      <c r="AL377" s="8"/>
      <c r="AM377" s="10"/>
      <c r="AN377" s="8"/>
      <c r="AO377" s="13"/>
      <c r="AP377" s="11"/>
      <c r="AR377" s="8"/>
      <c r="AS377" s="8"/>
      <c r="AT377" s="8"/>
      <c r="AU377" s="8"/>
      <c r="AV377" s="8"/>
      <c r="AW377" s="8"/>
      <c r="AX377" s="12"/>
      <c r="AY377" s="12"/>
      <c r="AZ377" s="8"/>
      <c r="BA377" s="12"/>
      <c r="BB377" s="8"/>
    </row>
    <row r="378" spans="1:54" s="2" customFormat="1" ht="15" x14ac:dyDescent="0.25">
      <c r="A378" s="3"/>
      <c r="B378" s="4"/>
      <c r="C378" s="4"/>
      <c r="D378" s="4"/>
      <c r="E378" s="4"/>
      <c r="F378" s="4"/>
      <c r="G378" s="4"/>
      <c r="H378" s="4"/>
      <c r="I378" s="4"/>
      <c r="J378" s="4"/>
      <c r="K378" s="4"/>
      <c r="L378" s="5"/>
      <c r="M378" s="5"/>
      <c r="N378" s="6"/>
      <c r="O378" s="7"/>
      <c r="P378" s="8"/>
      <c r="Q378" s="7"/>
      <c r="R378" s="7"/>
      <c r="S378" s="9"/>
      <c r="T378" s="8"/>
      <c r="U378" s="4"/>
      <c r="V378" s="4"/>
      <c r="W378" s="8"/>
      <c r="X378" s="8"/>
      <c r="Y378" s="8"/>
      <c r="Z378" s="7"/>
      <c r="AA378" s="8"/>
      <c r="AB378" s="8"/>
      <c r="AC378" s="8"/>
      <c r="AD378" s="4"/>
      <c r="AE378" s="8"/>
      <c r="AF378" s="7"/>
      <c r="AG378" s="8"/>
      <c r="AH378" s="7"/>
      <c r="AI378" s="7"/>
      <c r="AJ378" s="10"/>
      <c r="AK378" s="11"/>
      <c r="AL378" s="8"/>
      <c r="AM378" s="10"/>
      <c r="AN378" s="8"/>
      <c r="AO378" s="13"/>
      <c r="AP378" s="11"/>
      <c r="AR378" s="8"/>
      <c r="AS378" s="8"/>
      <c r="AT378" s="8"/>
      <c r="AU378" s="8"/>
      <c r="AV378" s="8"/>
      <c r="AW378" s="8"/>
      <c r="AX378" s="12"/>
      <c r="AY378" s="12"/>
      <c r="AZ378" s="8"/>
      <c r="BA378" s="12"/>
      <c r="BB378" s="8"/>
    </row>
    <row r="379" spans="1:54" s="2" customFormat="1" ht="15" x14ac:dyDescent="0.25">
      <c r="A379" s="3"/>
      <c r="B379" s="4"/>
      <c r="C379" s="4"/>
      <c r="D379" s="4"/>
      <c r="E379" s="4"/>
      <c r="F379" s="4"/>
      <c r="G379" s="4"/>
      <c r="H379" s="4"/>
      <c r="I379" s="4"/>
      <c r="J379" s="4"/>
      <c r="K379" s="4"/>
      <c r="L379" s="5"/>
      <c r="M379" s="5"/>
      <c r="N379" s="6"/>
      <c r="O379" s="7"/>
      <c r="P379" s="8"/>
      <c r="Q379" s="7"/>
      <c r="R379" s="7"/>
      <c r="S379" s="9"/>
      <c r="T379" s="8"/>
      <c r="U379" s="4"/>
      <c r="V379" s="4"/>
      <c r="W379" s="8"/>
      <c r="X379" s="8"/>
      <c r="Y379" s="8"/>
      <c r="Z379" s="7"/>
      <c r="AA379" s="8"/>
      <c r="AB379" s="8"/>
      <c r="AC379" s="8"/>
      <c r="AD379" s="4"/>
      <c r="AE379" s="8"/>
      <c r="AF379" s="7"/>
      <c r="AG379" s="8"/>
      <c r="AH379" s="7"/>
      <c r="AI379" s="7"/>
      <c r="AJ379" s="10"/>
      <c r="AK379" s="11"/>
      <c r="AL379" s="8"/>
      <c r="AM379" s="10"/>
      <c r="AN379" s="8"/>
      <c r="AO379" s="13"/>
      <c r="AP379" s="11"/>
      <c r="AR379" s="8"/>
      <c r="AS379" s="8"/>
      <c r="AT379" s="8"/>
      <c r="AU379" s="8"/>
      <c r="AV379" s="8"/>
      <c r="AW379" s="8"/>
      <c r="AX379" s="12"/>
      <c r="AY379" s="12"/>
      <c r="AZ379" s="8"/>
      <c r="BA379" s="12"/>
      <c r="BB379" s="8"/>
    </row>
    <row r="380" spans="1:54" s="2" customFormat="1" ht="15" x14ac:dyDescent="0.25">
      <c r="A380" s="3"/>
      <c r="B380" s="4"/>
      <c r="C380" s="4"/>
      <c r="D380" s="4"/>
      <c r="E380" s="4"/>
      <c r="F380" s="4"/>
      <c r="G380" s="4"/>
      <c r="H380" s="4"/>
      <c r="I380" s="4"/>
      <c r="J380" s="4"/>
      <c r="K380" s="4"/>
      <c r="L380" s="5"/>
      <c r="M380" s="5"/>
      <c r="N380" s="6"/>
      <c r="O380" s="7"/>
      <c r="P380" s="8"/>
      <c r="Q380" s="7"/>
      <c r="R380" s="7"/>
      <c r="S380" s="9"/>
      <c r="T380" s="8"/>
      <c r="U380" s="4"/>
      <c r="V380" s="4"/>
      <c r="W380" s="8"/>
      <c r="X380" s="8"/>
      <c r="Y380" s="8"/>
      <c r="Z380" s="7"/>
      <c r="AA380" s="8"/>
      <c r="AB380" s="8"/>
      <c r="AC380" s="8"/>
      <c r="AD380" s="4"/>
      <c r="AE380" s="8"/>
      <c r="AF380" s="7"/>
      <c r="AG380" s="8"/>
      <c r="AH380" s="7"/>
      <c r="AI380" s="7"/>
      <c r="AJ380" s="10"/>
      <c r="AK380" s="11"/>
      <c r="AL380" s="8"/>
      <c r="AM380" s="10"/>
      <c r="AN380" s="8"/>
      <c r="AO380" s="13"/>
      <c r="AP380" s="11"/>
      <c r="AR380" s="8"/>
      <c r="AS380" s="8"/>
      <c r="AT380" s="8"/>
      <c r="AU380" s="8"/>
      <c r="AV380" s="8"/>
      <c r="AW380" s="8"/>
      <c r="AX380" s="12"/>
      <c r="AY380" s="12"/>
      <c r="AZ380" s="8"/>
      <c r="BA380" s="12"/>
      <c r="BB380" s="8"/>
    </row>
    <row r="381" spans="1:54" s="2" customFormat="1" ht="15" x14ac:dyDescent="0.25">
      <c r="A381" s="3"/>
      <c r="B381" s="4"/>
      <c r="C381" s="4"/>
      <c r="D381" s="4"/>
      <c r="E381" s="4"/>
      <c r="F381" s="4"/>
      <c r="G381" s="4"/>
      <c r="H381" s="4"/>
      <c r="I381" s="4"/>
      <c r="J381" s="4"/>
      <c r="K381" s="4"/>
      <c r="L381" s="5"/>
      <c r="M381" s="5"/>
      <c r="N381" s="6"/>
      <c r="O381" s="7"/>
      <c r="P381" s="8"/>
      <c r="Q381" s="7"/>
      <c r="R381" s="7"/>
      <c r="S381" s="9"/>
      <c r="T381" s="8"/>
      <c r="U381" s="4"/>
      <c r="V381" s="4"/>
      <c r="W381" s="8"/>
      <c r="X381" s="8"/>
      <c r="Y381" s="8"/>
      <c r="Z381" s="7"/>
      <c r="AA381" s="8"/>
      <c r="AB381" s="8"/>
      <c r="AC381" s="8"/>
      <c r="AD381" s="4"/>
      <c r="AE381" s="8"/>
      <c r="AF381" s="7"/>
      <c r="AG381" s="8"/>
      <c r="AH381" s="7"/>
      <c r="AI381" s="7"/>
      <c r="AJ381" s="10"/>
      <c r="AK381" s="11"/>
      <c r="AL381" s="8"/>
      <c r="AM381" s="10"/>
      <c r="AN381" s="8"/>
      <c r="AO381" s="13"/>
      <c r="AP381" s="11"/>
      <c r="AR381" s="8"/>
      <c r="AS381" s="8"/>
      <c r="AT381" s="8"/>
      <c r="AU381" s="8"/>
      <c r="AV381" s="8"/>
      <c r="AW381" s="8"/>
      <c r="AX381" s="12"/>
      <c r="AY381" s="12"/>
      <c r="AZ381" s="8"/>
      <c r="BA381" s="12"/>
      <c r="BB381" s="8"/>
    </row>
    <row r="382" spans="1:54" s="2" customFormat="1" ht="15" x14ac:dyDescent="0.25">
      <c r="A382" s="3"/>
      <c r="B382" s="4"/>
      <c r="C382" s="4"/>
      <c r="D382" s="4"/>
      <c r="E382" s="4"/>
      <c r="F382" s="4"/>
      <c r="G382" s="4"/>
      <c r="H382" s="4"/>
      <c r="I382" s="4"/>
      <c r="J382" s="4"/>
      <c r="K382" s="4"/>
      <c r="L382" s="5"/>
      <c r="M382" s="5"/>
      <c r="N382" s="6"/>
      <c r="O382" s="7"/>
      <c r="P382" s="8"/>
      <c r="Q382" s="7"/>
      <c r="R382" s="7"/>
      <c r="S382" s="9"/>
      <c r="T382" s="8"/>
      <c r="U382" s="4"/>
      <c r="V382" s="4"/>
      <c r="W382" s="8"/>
      <c r="X382" s="8"/>
      <c r="Y382" s="8"/>
      <c r="Z382" s="7"/>
      <c r="AA382" s="8"/>
      <c r="AB382" s="8"/>
      <c r="AC382" s="8"/>
      <c r="AD382" s="4"/>
      <c r="AE382" s="8"/>
      <c r="AF382" s="7"/>
      <c r="AG382" s="8"/>
      <c r="AH382" s="7"/>
      <c r="AI382" s="7"/>
      <c r="AJ382" s="10"/>
      <c r="AK382" s="11"/>
      <c r="AL382" s="8"/>
      <c r="AM382" s="10"/>
      <c r="AN382" s="8"/>
      <c r="AO382" s="13"/>
      <c r="AP382" s="11"/>
      <c r="AR382" s="8"/>
      <c r="AS382" s="8"/>
      <c r="AT382" s="8"/>
      <c r="AU382" s="8"/>
      <c r="AV382" s="8"/>
      <c r="AW382" s="8"/>
      <c r="AX382" s="12"/>
      <c r="AY382" s="12"/>
      <c r="AZ382" s="8"/>
      <c r="BA382" s="12"/>
      <c r="BB382" s="8"/>
    </row>
    <row r="383" spans="1:54" s="2" customFormat="1" ht="15" x14ac:dyDescent="0.25">
      <c r="A383" s="3"/>
      <c r="B383" s="4"/>
      <c r="C383" s="4"/>
      <c r="D383" s="4"/>
      <c r="E383" s="4"/>
      <c r="F383" s="4"/>
      <c r="G383" s="4"/>
      <c r="H383" s="4"/>
      <c r="I383" s="4"/>
      <c r="J383" s="4"/>
      <c r="K383" s="4"/>
      <c r="L383" s="5"/>
      <c r="M383" s="5"/>
      <c r="N383" s="6"/>
      <c r="O383" s="7"/>
      <c r="P383" s="8"/>
      <c r="Q383" s="7"/>
      <c r="R383" s="7"/>
      <c r="S383" s="9"/>
      <c r="T383" s="8"/>
      <c r="U383" s="4"/>
      <c r="V383" s="4"/>
      <c r="W383" s="8"/>
      <c r="X383" s="8"/>
      <c r="Y383" s="8"/>
      <c r="Z383" s="7"/>
      <c r="AA383" s="8"/>
      <c r="AB383" s="8"/>
      <c r="AC383" s="8"/>
      <c r="AD383" s="4"/>
      <c r="AE383" s="8"/>
      <c r="AF383" s="7"/>
      <c r="AG383" s="8"/>
      <c r="AH383" s="7"/>
      <c r="AI383" s="7"/>
      <c r="AJ383" s="10"/>
      <c r="AK383" s="11"/>
      <c r="AL383" s="8"/>
      <c r="AM383" s="10"/>
      <c r="AN383" s="8"/>
      <c r="AO383" s="13"/>
      <c r="AP383" s="11"/>
      <c r="AR383" s="8"/>
      <c r="AS383" s="8"/>
      <c r="AT383" s="8"/>
      <c r="AU383" s="8"/>
      <c r="AV383" s="8"/>
      <c r="AW383" s="8"/>
      <c r="AX383" s="12"/>
      <c r="AY383" s="12"/>
      <c r="AZ383" s="8"/>
      <c r="BA383" s="12"/>
      <c r="BB383" s="8"/>
    </row>
    <row r="384" spans="1:54" s="2" customFormat="1" ht="15" x14ac:dyDescent="0.25">
      <c r="A384" s="3"/>
      <c r="B384" s="4"/>
      <c r="C384" s="4"/>
      <c r="D384" s="4"/>
      <c r="E384" s="4"/>
      <c r="F384" s="4"/>
      <c r="G384" s="4"/>
      <c r="H384" s="4"/>
      <c r="I384" s="4"/>
      <c r="J384" s="4"/>
      <c r="K384" s="4"/>
      <c r="L384" s="5"/>
      <c r="M384" s="5"/>
      <c r="N384" s="6"/>
      <c r="O384" s="7"/>
      <c r="P384" s="8"/>
      <c r="Q384" s="7"/>
      <c r="R384" s="7"/>
      <c r="S384" s="9"/>
      <c r="T384" s="8"/>
      <c r="U384" s="4"/>
      <c r="V384" s="4"/>
      <c r="W384" s="8"/>
      <c r="X384" s="8"/>
      <c r="Y384" s="8"/>
      <c r="Z384" s="7"/>
      <c r="AA384" s="8"/>
      <c r="AB384" s="8"/>
      <c r="AC384" s="8"/>
      <c r="AD384" s="4"/>
      <c r="AE384" s="8"/>
      <c r="AF384" s="7"/>
      <c r="AG384" s="8"/>
      <c r="AH384" s="7"/>
      <c r="AI384" s="7"/>
      <c r="AJ384" s="10"/>
      <c r="AK384" s="11"/>
      <c r="AL384" s="8"/>
      <c r="AM384" s="10"/>
      <c r="AN384" s="8"/>
      <c r="AO384" s="13"/>
      <c r="AP384" s="11"/>
      <c r="AR384" s="8"/>
      <c r="AS384" s="8"/>
      <c r="AT384" s="8"/>
      <c r="AU384" s="8"/>
      <c r="AV384" s="8"/>
      <c r="AW384" s="8"/>
      <c r="AX384" s="12"/>
      <c r="AY384" s="12"/>
      <c r="AZ384" s="8"/>
      <c r="BA384" s="12"/>
      <c r="BB384" s="8"/>
    </row>
    <row r="385" spans="1:54" s="2" customFormat="1" ht="15" x14ac:dyDescent="0.25">
      <c r="A385" s="3"/>
      <c r="B385" s="4"/>
      <c r="C385" s="4"/>
      <c r="D385" s="4"/>
      <c r="E385" s="4"/>
      <c r="F385" s="4"/>
      <c r="G385" s="4"/>
      <c r="H385" s="4"/>
      <c r="I385" s="4"/>
      <c r="J385" s="4"/>
      <c r="K385" s="4"/>
      <c r="L385" s="5"/>
      <c r="M385" s="5"/>
      <c r="N385" s="6"/>
      <c r="O385" s="7"/>
      <c r="P385" s="8"/>
      <c r="Q385" s="7"/>
      <c r="R385" s="7"/>
      <c r="S385" s="9"/>
      <c r="T385" s="8"/>
      <c r="U385" s="4"/>
      <c r="V385" s="4"/>
      <c r="W385" s="8"/>
      <c r="X385" s="8"/>
      <c r="Y385" s="8"/>
      <c r="Z385" s="7"/>
      <c r="AA385" s="8"/>
      <c r="AB385" s="8"/>
      <c r="AC385" s="8"/>
      <c r="AD385" s="4"/>
      <c r="AE385" s="8"/>
      <c r="AF385" s="7"/>
      <c r="AG385" s="8"/>
      <c r="AH385" s="7"/>
      <c r="AI385" s="7"/>
      <c r="AJ385" s="10"/>
      <c r="AK385" s="11"/>
      <c r="AL385" s="8"/>
      <c r="AM385" s="10"/>
      <c r="AN385" s="8"/>
      <c r="AO385" s="13"/>
      <c r="AP385" s="11"/>
      <c r="AR385" s="8"/>
      <c r="AS385" s="8"/>
      <c r="AT385" s="8"/>
      <c r="AU385" s="8"/>
      <c r="AV385" s="8"/>
      <c r="AW385" s="8"/>
      <c r="AX385" s="12"/>
      <c r="AY385" s="12"/>
      <c r="AZ385" s="8"/>
      <c r="BA385" s="12"/>
      <c r="BB385" s="8"/>
    </row>
    <row r="386" spans="1:54" s="2" customFormat="1" ht="15" x14ac:dyDescent="0.25">
      <c r="A386" s="3"/>
      <c r="B386" s="4"/>
      <c r="C386" s="4"/>
      <c r="D386" s="4"/>
      <c r="E386" s="4"/>
      <c r="F386" s="4"/>
      <c r="G386" s="4"/>
      <c r="H386" s="4"/>
      <c r="I386" s="4"/>
      <c r="J386" s="4"/>
      <c r="K386" s="4"/>
      <c r="L386" s="5"/>
      <c r="M386" s="5"/>
      <c r="N386" s="6"/>
      <c r="O386" s="7"/>
      <c r="P386" s="8"/>
      <c r="Q386" s="7"/>
      <c r="R386" s="7"/>
      <c r="S386" s="9"/>
      <c r="T386" s="8"/>
      <c r="U386" s="4"/>
      <c r="V386" s="4"/>
      <c r="W386" s="8"/>
      <c r="X386" s="8"/>
      <c r="Y386" s="8"/>
      <c r="Z386" s="7"/>
      <c r="AA386" s="8"/>
      <c r="AB386" s="8"/>
      <c r="AC386" s="8"/>
      <c r="AD386" s="4"/>
      <c r="AE386" s="8"/>
      <c r="AF386" s="7"/>
      <c r="AG386" s="8"/>
      <c r="AH386" s="7"/>
      <c r="AI386" s="7"/>
      <c r="AJ386" s="10"/>
      <c r="AK386" s="11"/>
      <c r="AL386" s="8"/>
      <c r="AM386" s="10"/>
      <c r="AN386" s="8"/>
      <c r="AO386" s="13"/>
      <c r="AP386" s="11"/>
      <c r="AR386" s="8"/>
      <c r="AS386" s="8"/>
      <c r="AT386" s="8"/>
      <c r="AU386" s="8"/>
      <c r="AV386" s="8"/>
      <c r="AW386" s="8"/>
      <c r="AX386" s="12"/>
      <c r="AY386" s="12"/>
      <c r="AZ386" s="8"/>
      <c r="BA386" s="12"/>
      <c r="BB386" s="8"/>
    </row>
    <row r="387" spans="1:54" s="2" customFormat="1" ht="15" x14ac:dyDescent="0.25">
      <c r="A387" s="3"/>
      <c r="B387" s="4"/>
      <c r="C387" s="4"/>
      <c r="D387" s="4"/>
      <c r="E387" s="4"/>
      <c r="F387" s="4"/>
      <c r="G387" s="4"/>
      <c r="H387" s="4"/>
      <c r="I387" s="4"/>
      <c r="J387" s="4"/>
      <c r="K387" s="4"/>
      <c r="L387" s="5"/>
      <c r="M387" s="5"/>
      <c r="N387" s="6"/>
      <c r="O387" s="7"/>
      <c r="P387" s="8"/>
      <c r="Q387" s="7"/>
      <c r="R387" s="7"/>
      <c r="S387" s="9"/>
      <c r="T387" s="8"/>
      <c r="U387" s="4"/>
      <c r="V387" s="4"/>
      <c r="W387" s="8"/>
      <c r="X387" s="8"/>
      <c r="Y387" s="8"/>
      <c r="Z387" s="7"/>
      <c r="AA387" s="8"/>
      <c r="AB387" s="8"/>
      <c r="AC387" s="8"/>
      <c r="AD387" s="4"/>
      <c r="AE387" s="8"/>
      <c r="AF387" s="7"/>
      <c r="AG387" s="8"/>
      <c r="AH387" s="7"/>
      <c r="AI387" s="7"/>
      <c r="AJ387" s="10"/>
      <c r="AK387" s="11"/>
      <c r="AL387" s="8"/>
      <c r="AM387" s="10"/>
      <c r="AN387" s="8"/>
      <c r="AO387" s="13"/>
      <c r="AP387" s="11"/>
      <c r="AR387" s="8"/>
      <c r="AS387" s="8"/>
      <c r="AT387" s="8"/>
      <c r="AU387" s="8"/>
      <c r="AV387" s="8"/>
      <c r="AW387" s="8"/>
      <c r="AX387" s="12"/>
      <c r="AY387" s="12"/>
      <c r="AZ387" s="8"/>
      <c r="BA387" s="12"/>
      <c r="BB387" s="8"/>
    </row>
    <row r="388" spans="1:54" s="2" customFormat="1" ht="15" x14ac:dyDescent="0.25">
      <c r="A388" s="3"/>
      <c r="B388" s="4"/>
      <c r="C388" s="4"/>
      <c r="D388" s="4"/>
      <c r="E388" s="4"/>
      <c r="F388" s="4"/>
      <c r="G388" s="4"/>
      <c r="H388" s="4"/>
      <c r="I388" s="4"/>
      <c r="J388" s="4"/>
      <c r="K388" s="4"/>
      <c r="L388" s="5"/>
      <c r="M388" s="5"/>
      <c r="N388" s="6"/>
      <c r="O388" s="7"/>
      <c r="P388" s="8"/>
      <c r="Q388" s="7"/>
      <c r="R388" s="7"/>
      <c r="S388" s="9"/>
      <c r="T388" s="8"/>
      <c r="U388" s="4"/>
      <c r="V388" s="4"/>
      <c r="W388" s="8"/>
      <c r="X388" s="8"/>
      <c r="Y388" s="8"/>
      <c r="Z388" s="7"/>
      <c r="AA388" s="8"/>
      <c r="AB388" s="8"/>
      <c r="AC388" s="8"/>
      <c r="AD388" s="4"/>
      <c r="AE388" s="8"/>
      <c r="AF388" s="7"/>
      <c r="AG388" s="8"/>
      <c r="AH388" s="7"/>
      <c r="AI388" s="7"/>
      <c r="AJ388" s="10"/>
      <c r="AK388" s="11"/>
      <c r="AL388" s="8"/>
      <c r="AM388" s="10"/>
      <c r="AN388" s="8"/>
      <c r="AO388" s="13"/>
      <c r="AP388" s="11"/>
      <c r="AR388" s="8"/>
      <c r="AS388" s="8"/>
      <c r="AT388" s="8"/>
      <c r="AU388" s="8"/>
      <c r="AV388" s="8"/>
      <c r="AW388" s="8"/>
      <c r="AX388" s="12"/>
      <c r="AY388" s="12"/>
      <c r="AZ388" s="8"/>
      <c r="BA388" s="12"/>
      <c r="BB388" s="8"/>
    </row>
    <row r="389" spans="1:54" s="2" customFormat="1" ht="15" x14ac:dyDescent="0.25">
      <c r="A389" s="3"/>
      <c r="B389" s="4"/>
      <c r="C389" s="4"/>
      <c r="D389" s="4"/>
      <c r="E389" s="4"/>
      <c r="F389" s="4"/>
      <c r="G389" s="4"/>
      <c r="H389" s="4"/>
      <c r="I389" s="4"/>
      <c r="J389" s="4"/>
      <c r="K389" s="4"/>
      <c r="L389" s="5"/>
      <c r="M389" s="5"/>
      <c r="N389" s="6"/>
      <c r="O389" s="7"/>
      <c r="P389" s="8"/>
      <c r="Q389" s="7"/>
      <c r="R389" s="7"/>
      <c r="S389" s="9"/>
      <c r="T389" s="8"/>
      <c r="U389" s="4"/>
      <c r="V389" s="4"/>
      <c r="W389" s="8"/>
      <c r="X389" s="8"/>
      <c r="Y389" s="8"/>
      <c r="Z389" s="7"/>
      <c r="AA389" s="8"/>
      <c r="AB389" s="8"/>
      <c r="AC389" s="8"/>
      <c r="AD389" s="4"/>
      <c r="AE389" s="8"/>
      <c r="AF389" s="7"/>
      <c r="AG389" s="8"/>
      <c r="AH389" s="7"/>
      <c r="AI389" s="7"/>
      <c r="AJ389" s="10"/>
      <c r="AK389" s="11"/>
      <c r="AL389" s="8"/>
      <c r="AM389" s="10"/>
      <c r="AN389" s="8"/>
      <c r="AO389" s="13"/>
      <c r="AP389" s="11"/>
      <c r="AR389" s="8"/>
      <c r="AS389" s="8"/>
      <c r="AT389" s="8"/>
      <c r="AU389" s="8"/>
      <c r="AV389" s="8"/>
      <c r="AW389" s="8"/>
      <c r="AX389" s="12"/>
      <c r="AY389" s="12"/>
      <c r="AZ389" s="8"/>
      <c r="BA389" s="12"/>
      <c r="BB389" s="8"/>
    </row>
    <row r="390" spans="1:54" s="2" customFormat="1" ht="15" x14ac:dyDescent="0.25">
      <c r="A390" s="3"/>
      <c r="B390" s="4"/>
      <c r="C390" s="4"/>
      <c r="D390" s="4"/>
      <c r="E390" s="4"/>
      <c r="F390" s="4"/>
      <c r="G390" s="4"/>
      <c r="H390" s="4"/>
      <c r="I390" s="4"/>
      <c r="J390" s="4"/>
      <c r="K390" s="4"/>
      <c r="L390" s="5"/>
      <c r="M390" s="5"/>
      <c r="N390" s="6"/>
      <c r="O390" s="7"/>
      <c r="P390" s="8"/>
      <c r="Q390" s="7"/>
      <c r="R390" s="7"/>
      <c r="S390" s="9"/>
      <c r="T390" s="8"/>
      <c r="U390" s="4"/>
      <c r="V390" s="4"/>
      <c r="W390" s="8"/>
      <c r="X390" s="8"/>
      <c r="Y390" s="8"/>
      <c r="Z390" s="7"/>
      <c r="AA390" s="8"/>
      <c r="AB390" s="8"/>
      <c r="AC390" s="8"/>
      <c r="AD390" s="4"/>
      <c r="AE390" s="8"/>
      <c r="AF390" s="7"/>
      <c r="AG390" s="8"/>
      <c r="AH390" s="7"/>
      <c r="AI390" s="7"/>
      <c r="AJ390" s="10"/>
      <c r="AK390" s="11"/>
      <c r="AL390" s="8"/>
      <c r="AM390" s="10"/>
      <c r="AN390" s="8"/>
      <c r="AO390" s="13"/>
      <c r="AP390" s="11"/>
      <c r="AR390" s="8"/>
      <c r="AS390" s="8"/>
      <c r="AT390" s="8"/>
      <c r="AU390" s="8"/>
      <c r="AV390" s="8"/>
      <c r="AW390" s="8"/>
      <c r="AX390" s="12"/>
      <c r="AY390" s="12"/>
      <c r="AZ390" s="8"/>
      <c r="BA390" s="12"/>
      <c r="BB390" s="8"/>
    </row>
    <row r="391" spans="1:54" s="2" customFormat="1" ht="15" x14ac:dyDescent="0.25">
      <c r="A391" s="3"/>
      <c r="B391" s="4"/>
      <c r="C391" s="4"/>
      <c r="D391" s="4"/>
      <c r="E391" s="4"/>
      <c r="F391" s="4"/>
      <c r="G391" s="4"/>
      <c r="H391" s="4"/>
      <c r="I391" s="4"/>
      <c r="J391" s="4"/>
      <c r="K391" s="4"/>
      <c r="L391" s="5"/>
      <c r="M391" s="5"/>
      <c r="N391" s="6"/>
      <c r="O391" s="7"/>
      <c r="P391" s="8"/>
      <c r="Q391" s="7"/>
      <c r="R391" s="7"/>
      <c r="S391" s="9"/>
      <c r="T391" s="8"/>
      <c r="U391" s="4"/>
      <c r="V391" s="4"/>
      <c r="W391" s="8"/>
      <c r="X391" s="8"/>
      <c r="Y391" s="8"/>
      <c r="Z391" s="7"/>
      <c r="AA391" s="8"/>
      <c r="AB391" s="8"/>
      <c r="AC391" s="8"/>
      <c r="AD391" s="4"/>
      <c r="AE391" s="8"/>
      <c r="AF391" s="7"/>
      <c r="AG391" s="8"/>
      <c r="AH391" s="7"/>
      <c r="AI391" s="7"/>
      <c r="AJ391" s="10"/>
      <c r="AK391" s="11"/>
      <c r="AL391" s="8"/>
      <c r="AM391" s="10"/>
      <c r="AN391" s="8"/>
      <c r="AO391" s="13"/>
      <c r="AP391" s="11"/>
      <c r="AR391" s="8"/>
      <c r="AS391" s="8"/>
      <c r="AT391" s="8"/>
      <c r="AU391" s="8"/>
      <c r="AV391" s="8"/>
      <c r="AW391" s="8"/>
      <c r="AX391" s="12"/>
      <c r="AY391" s="12"/>
      <c r="AZ391" s="8"/>
      <c r="BA391" s="12"/>
      <c r="BB391" s="8"/>
    </row>
    <row r="392" spans="1:54" s="2" customFormat="1" ht="15" x14ac:dyDescent="0.25">
      <c r="A392" s="3"/>
      <c r="B392" s="4"/>
      <c r="C392" s="4"/>
      <c r="D392" s="4"/>
      <c r="E392" s="4"/>
      <c r="F392" s="4"/>
      <c r="G392" s="4"/>
      <c r="H392" s="4"/>
      <c r="I392" s="4"/>
      <c r="J392" s="4"/>
      <c r="K392" s="4"/>
      <c r="L392" s="5"/>
      <c r="M392" s="5"/>
      <c r="N392" s="6"/>
      <c r="O392" s="7"/>
      <c r="P392" s="8"/>
      <c r="Q392" s="7"/>
      <c r="R392" s="7"/>
      <c r="S392" s="9"/>
      <c r="T392" s="8"/>
      <c r="U392" s="4"/>
      <c r="V392" s="4"/>
      <c r="W392" s="8"/>
      <c r="X392" s="8"/>
      <c r="Y392" s="8"/>
      <c r="Z392" s="7"/>
      <c r="AA392" s="8"/>
      <c r="AB392" s="8"/>
      <c r="AC392" s="8"/>
      <c r="AD392" s="4"/>
      <c r="AE392" s="8"/>
      <c r="AF392" s="7"/>
      <c r="AG392" s="8"/>
      <c r="AH392" s="7"/>
      <c r="AI392" s="7"/>
      <c r="AJ392" s="10"/>
      <c r="AK392" s="11"/>
      <c r="AL392" s="8"/>
      <c r="AM392" s="10"/>
      <c r="AN392" s="8"/>
      <c r="AO392" s="13"/>
      <c r="AP392" s="11"/>
      <c r="AR392" s="8"/>
      <c r="AS392" s="8"/>
      <c r="AT392" s="8"/>
      <c r="AU392" s="8"/>
      <c r="AV392" s="8"/>
      <c r="AW392" s="8"/>
      <c r="AX392" s="12"/>
      <c r="AY392" s="12"/>
      <c r="AZ392" s="8"/>
      <c r="BA392" s="12"/>
      <c r="BB392" s="8"/>
    </row>
    <row r="393" spans="1:54" s="2" customFormat="1" ht="15" x14ac:dyDescent="0.25">
      <c r="A393" s="3"/>
      <c r="B393" s="4"/>
      <c r="C393" s="4"/>
      <c r="D393" s="4"/>
      <c r="E393" s="4"/>
      <c r="F393" s="4"/>
      <c r="G393" s="4"/>
      <c r="H393" s="4"/>
      <c r="I393" s="4"/>
      <c r="J393" s="4"/>
      <c r="K393" s="4"/>
      <c r="L393" s="5"/>
      <c r="M393" s="5"/>
      <c r="N393" s="6"/>
      <c r="O393" s="7"/>
      <c r="P393" s="8"/>
      <c r="Q393" s="7"/>
      <c r="R393" s="7"/>
      <c r="S393" s="9"/>
      <c r="T393" s="8"/>
      <c r="U393" s="4"/>
      <c r="V393" s="4"/>
      <c r="W393" s="8"/>
      <c r="X393" s="8"/>
      <c r="Y393" s="8"/>
      <c r="Z393" s="7"/>
      <c r="AA393" s="8"/>
      <c r="AB393" s="8"/>
      <c r="AC393" s="8"/>
      <c r="AD393" s="4"/>
      <c r="AE393" s="8"/>
      <c r="AF393" s="7"/>
      <c r="AG393" s="8"/>
      <c r="AH393" s="7"/>
      <c r="AI393" s="7"/>
      <c r="AJ393" s="10"/>
      <c r="AK393" s="11"/>
      <c r="AL393" s="8"/>
      <c r="AM393" s="10"/>
      <c r="AN393" s="8"/>
      <c r="AO393" s="13"/>
      <c r="AP393" s="11"/>
      <c r="AR393" s="8"/>
      <c r="AS393" s="8"/>
      <c r="AT393" s="8"/>
      <c r="AU393" s="8"/>
      <c r="AV393" s="8"/>
      <c r="AW393" s="8"/>
      <c r="AX393" s="12"/>
      <c r="AY393" s="12"/>
      <c r="AZ393" s="8"/>
      <c r="BA393" s="12"/>
      <c r="BB393" s="8"/>
    </row>
    <row r="394" spans="1:54" s="2" customFormat="1" ht="15" x14ac:dyDescent="0.25">
      <c r="A394" s="3"/>
      <c r="B394" s="4"/>
      <c r="C394" s="4"/>
      <c r="D394" s="4"/>
      <c r="E394" s="4"/>
      <c r="F394" s="4"/>
      <c r="G394" s="4"/>
      <c r="H394" s="4"/>
      <c r="I394" s="4"/>
      <c r="J394" s="4"/>
      <c r="K394" s="4"/>
      <c r="L394" s="5"/>
      <c r="M394" s="5"/>
      <c r="N394" s="6"/>
      <c r="O394" s="7"/>
      <c r="P394" s="8"/>
      <c r="Q394" s="7"/>
      <c r="R394" s="7"/>
      <c r="S394" s="9"/>
      <c r="T394" s="8"/>
      <c r="U394" s="4"/>
      <c r="V394" s="4"/>
      <c r="W394" s="8"/>
      <c r="X394" s="8"/>
      <c r="Y394" s="8"/>
      <c r="Z394" s="7"/>
      <c r="AA394" s="8"/>
      <c r="AB394" s="8"/>
      <c r="AC394" s="8"/>
      <c r="AD394" s="4"/>
      <c r="AE394" s="8"/>
      <c r="AF394" s="7"/>
      <c r="AG394" s="8"/>
      <c r="AH394" s="7"/>
      <c r="AI394" s="7"/>
      <c r="AJ394" s="10"/>
      <c r="AK394" s="11"/>
      <c r="AL394" s="8"/>
      <c r="AM394" s="10"/>
      <c r="AN394" s="8"/>
      <c r="AO394" s="13"/>
      <c r="AP394" s="11"/>
      <c r="AR394" s="8"/>
      <c r="AS394" s="8"/>
      <c r="AT394" s="8"/>
      <c r="AU394" s="8"/>
      <c r="AV394" s="8"/>
      <c r="AW394" s="8"/>
      <c r="AX394" s="12"/>
      <c r="AY394" s="12"/>
      <c r="AZ394" s="8"/>
      <c r="BA394" s="12"/>
      <c r="BB394" s="8"/>
    </row>
    <row r="395" spans="1:54" s="2" customFormat="1" ht="15" x14ac:dyDescent="0.25">
      <c r="A395" s="3"/>
      <c r="B395" s="4"/>
      <c r="C395" s="4"/>
      <c r="D395" s="4"/>
      <c r="E395" s="4"/>
      <c r="F395" s="4"/>
      <c r="G395" s="4"/>
      <c r="H395" s="4"/>
      <c r="I395" s="4"/>
      <c r="J395" s="4"/>
      <c r="K395" s="4"/>
      <c r="L395" s="5"/>
      <c r="M395" s="5"/>
      <c r="N395" s="6"/>
      <c r="O395" s="7"/>
      <c r="P395" s="8"/>
      <c r="Q395" s="7"/>
      <c r="R395" s="7"/>
      <c r="S395" s="9"/>
      <c r="T395" s="8"/>
      <c r="U395" s="4"/>
      <c r="V395" s="4"/>
      <c r="W395" s="8"/>
      <c r="X395" s="8"/>
      <c r="Y395" s="8"/>
      <c r="Z395" s="7"/>
      <c r="AA395" s="8"/>
      <c r="AB395" s="8"/>
      <c r="AC395" s="8"/>
      <c r="AD395" s="4"/>
      <c r="AE395" s="8"/>
      <c r="AF395" s="7"/>
      <c r="AG395" s="8"/>
      <c r="AH395" s="7"/>
      <c r="AI395" s="7"/>
      <c r="AJ395" s="10"/>
      <c r="AK395" s="11"/>
      <c r="AL395" s="8"/>
      <c r="AM395" s="10"/>
      <c r="AN395" s="8"/>
      <c r="AO395" s="13"/>
      <c r="AP395" s="11"/>
      <c r="AR395" s="8"/>
      <c r="AS395" s="8"/>
      <c r="AT395" s="8"/>
      <c r="AU395" s="8"/>
      <c r="AV395" s="8"/>
      <c r="AW395" s="8"/>
      <c r="AX395" s="12"/>
      <c r="AY395" s="12"/>
      <c r="AZ395" s="8"/>
      <c r="BA395" s="12"/>
      <c r="BB395" s="8"/>
    </row>
    <row r="396" spans="1:54" s="2" customFormat="1" ht="15" x14ac:dyDescent="0.25">
      <c r="A396" s="3"/>
      <c r="B396" s="4"/>
      <c r="C396" s="4"/>
      <c r="D396" s="4"/>
      <c r="E396" s="4"/>
      <c r="F396" s="4"/>
      <c r="G396" s="4"/>
      <c r="H396" s="4"/>
      <c r="I396" s="4"/>
      <c r="J396" s="4"/>
      <c r="K396" s="4"/>
      <c r="L396" s="5"/>
      <c r="M396" s="5"/>
      <c r="N396" s="6"/>
      <c r="O396" s="7"/>
      <c r="P396" s="8"/>
      <c r="Q396" s="7"/>
      <c r="R396" s="7"/>
      <c r="S396" s="9"/>
      <c r="T396" s="8"/>
      <c r="U396" s="4"/>
      <c r="V396" s="4"/>
      <c r="W396" s="8"/>
      <c r="X396" s="8"/>
      <c r="Y396" s="8"/>
      <c r="Z396" s="7"/>
      <c r="AA396" s="8"/>
      <c r="AB396" s="8"/>
      <c r="AC396" s="8"/>
      <c r="AD396" s="4"/>
      <c r="AE396" s="8"/>
      <c r="AF396" s="7"/>
      <c r="AG396" s="8"/>
      <c r="AH396" s="7"/>
      <c r="AI396" s="7"/>
      <c r="AJ396" s="10"/>
      <c r="AK396" s="11"/>
      <c r="AL396" s="8"/>
      <c r="AM396" s="10"/>
      <c r="AN396" s="8"/>
      <c r="AO396" s="13"/>
      <c r="AP396" s="11"/>
      <c r="AR396" s="8"/>
      <c r="AS396" s="8"/>
      <c r="AT396" s="8"/>
      <c r="AU396" s="8"/>
      <c r="AV396" s="8"/>
      <c r="AW396" s="8"/>
      <c r="AX396" s="12"/>
      <c r="AY396" s="12"/>
      <c r="AZ396" s="8"/>
      <c r="BA396" s="12"/>
      <c r="BB396" s="8"/>
    </row>
    <row r="397" spans="1:54" s="2" customFormat="1" ht="15" x14ac:dyDescent="0.25">
      <c r="A397" s="3"/>
      <c r="B397" s="4"/>
      <c r="C397" s="4"/>
      <c r="D397" s="4"/>
      <c r="E397" s="4"/>
      <c r="F397" s="4"/>
      <c r="G397" s="4"/>
      <c r="H397" s="4"/>
      <c r="I397" s="4"/>
      <c r="J397" s="4"/>
      <c r="K397" s="4"/>
      <c r="L397" s="5"/>
      <c r="M397" s="5"/>
      <c r="N397" s="6"/>
      <c r="O397" s="7"/>
      <c r="P397" s="8"/>
      <c r="Q397" s="7"/>
      <c r="R397" s="7"/>
      <c r="S397" s="9"/>
      <c r="T397" s="8"/>
      <c r="U397" s="4"/>
      <c r="V397" s="4"/>
      <c r="W397" s="8"/>
      <c r="X397" s="8"/>
      <c r="Y397" s="8"/>
      <c r="Z397" s="7"/>
      <c r="AA397" s="8"/>
      <c r="AB397" s="8"/>
      <c r="AC397" s="8"/>
      <c r="AD397" s="4"/>
      <c r="AE397" s="8"/>
      <c r="AF397" s="7"/>
      <c r="AG397" s="8"/>
      <c r="AH397" s="7"/>
      <c r="AI397" s="7"/>
      <c r="AJ397" s="10"/>
      <c r="AK397" s="11"/>
      <c r="AL397" s="8"/>
      <c r="AM397" s="10"/>
      <c r="AN397" s="8"/>
      <c r="AO397" s="13"/>
      <c r="AP397" s="11"/>
      <c r="AR397" s="8"/>
      <c r="AS397" s="8"/>
      <c r="AT397" s="8"/>
      <c r="AU397" s="8"/>
      <c r="AV397" s="8"/>
      <c r="AW397" s="8"/>
      <c r="AX397" s="12"/>
      <c r="AY397" s="12"/>
      <c r="AZ397" s="8"/>
      <c r="BA397" s="12"/>
      <c r="BB397" s="8"/>
    </row>
    <row r="398" spans="1:54" s="2" customFormat="1" ht="15" x14ac:dyDescent="0.25">
      <c r="A398" s="3"/>
      <c r="B398" s="4"/>
      <c r="C398" s="4"/>
      <c r="D398" s="4"/>
      <c r="E398" s="4"/>
      <c r="F398" s="4"/>
      <c r="G398" s="4"/>
      <c r="H398" s="4"/>
      <c r="I398" s="4"/>
      <c r="J398" s="4"/>
      <c r="K398" s="4"/>
      <c r="L398" s="5"/>
      <c r="M398" s="5"/>
      <c r="N398" s="6"/>
      <c r="O398" s="7"/>
      <c r="P398" s="8"/>
      <c r="Q398" s="7"/>
      <c r="R398" s="7"/>
      <c r="S398" s="9"/>
      <c r="T398" s="8"/>
      <c r="U398" s="4"/>
      <c r="V398" s="4"/>
      <c r="W398" s="8"/>
      <c r="X398" s="8"/>
      <c r="Y398" s="8"/>
      <c r="Z398" s="7"/>
      <c r="AA398" s="8"/>
      <c r="AB398" s="8"/>
      <c r="AC398" s="8"/>
      <c r="AD398" s="4"/>
      <c r="AE398" s="8"/>
      <c r="AF398" s="7"/>
      <c r="AG398" s="8"/>
      <c r="AH398" s="7"/>
      <c r="AI398" s="7"/>
      <c r="AJ398" s="10"/>
      <c r="AK398" s="11"/>
      <c r="AL398" s="8"/>
      <c r="AM398" s="10"/>
      <c r="AN398" s="8"/>
      <c r="AO398" s="13"/>
      <c r="AP398" s="11"/>
      <c r="AR398" s="8"/>
      <c r="AS398" s="8"/>
      <c r="AT398" s="8"/>
      <c r="AU398" s="8"/>
      <c r="AV398" s="8"/>
      <c r="AW398" s="8"/>
      <c r="AX398" s="12"/>
      <c r="AY398" s="12"/>
      <c r="AZ398" s="8"/>
      <c r="BA398" s="12"/>
      <c r="BB398" s="8"/>
    </row>
    <row r="399" spans="1:54" s="2" customFormat="1" ht="15" x14ac:dyDescent="0.25">
      <c r="A399" s="3"/>
      <c r="B399" s="4"/>
      <c r="C399" s="4"/>
      <c r="D399" s="4"/>
      <c r="E399" s="4"/>
      <c r="F399" s="4"/>
      <c r="G399" s="4"/>
      <c r="H399" s="4"/>
      <c r="I399" s="4"/>
      <c r="J399" s="4"/>
      <c r="K399" s="4"/>
      <c r="L399" s="5"/>
      <c r="M399" s="5"/>
      <c r="N399" s="6"/>
      <c r="O399" s="7"/>
      <c r="P399" s="8"/>
      <c r="Q399" s="7"/>
      <c r="R399" s="7"/>
      <c r="S399" s="9"/>
      <c r="T399" s="8"/>
      <c r="U399" s="4"/>
      <c r="V399" s="4"/>
      <c r="W399" s="8"/>
      <c r="X399" s="8"/>
      <c r="Y399" s="8"/>
      <c r="Z399" s="7"/>
      <c r="AA399" s="8"/>
      <c r="AB399" s="8"/>
      <c r="AC399" s="8"/>
      <c r="AD399" s="4"/>
      <c r="AE399" s="8"/>
      <c r="AF399" s="7"/>
      <c r="AG399" s="8"/>
      <c r="AH399" s="7"/>
      <c r="AI399" s="7"/>
      <c r="AJ399" s="10"/>
      <c r="AK399" s="11"/>
      <c r="AL399" s="8"/>
      <c r="AM399" s="10"/>
      <c r="AN399" s="8"/>
      <c r="AO399" s="13"/>
      <c r="AP399" s="11"/>
      <c r="AR399" s="8"/>
      <c r="AS399" s="8"/>
      <c r="AT399" s="8"/>
      <c r="AU399" s="8"/>
      <c r="AV399" s="8"/>
      <c r="AW399" s="8"/>
      <c r="AX399" s="12"/>
      <c r="AY399" s="12"/>
      <c r="AZ399" s="8"/>
      <c r="BA399" s="12"/>
      <c r="BB399" s="8"/>
    </row>
    <row r="400" spans="1:54" s="2" customFormat="1" ht="15" x14ac:dyDescent="0.25">
      <c r="A400" s="3"/>
      <c r="B400" s="4"/>
      <c r="C400" s="4"/>
      <c r="D400" s="4"/>
      <c r="E400" s="4"/>
      <c r="F400" s="4"/>
      <c r="G400" s="4"/>
      <c r="H400" s="4"/>
      <c r="I400" s="4"/>
      <c r="J400" s="4"/>
      <c r="K400" s="4"/>
      <c r="L400" s="5"/>
      <c r="M400" s="5"/>
      <c r="N400" s="6"/>
      <c r="O400" s="7"/>
      <c r="P400" s="8"/>
      <c r="Q400" s="7"/>
      <c r="R400" s="7"/>
      <c r="S400" s="9"/>
      <c r="T400" s="8"/>
      <c r="U400" s="4"/>
      <c r="V400" s="4"/>
      <c r="W400" s="8"/>
      <c r="X400" s="8"/>
      <c r="Y400" s="8"/>
      <c r="Z400" s="7"/>
      <c r="AA400" s="8"/>
      <c r="AB400" s="8"/>
      <c r="AC400" s="8"/>
      <c r="AD400" s="4"/>
      <c r="AE400" s="8"/>
      <c r="AF400" s="7"/>
      <c r="AG400" s="8"/>
      <c r="AH400" s="7"/>
      <c r="AI400" s="7"/>
      <c r="AJ400" s="10"/>
      <c r="AK400" s="11"/>
      <c r="AL400" s="8"/>
      <c r="AM400" s="10"/>
      <c r="AN400" s="8"/>
      <c r="AO400" s="13"/>
      <c r="AP400" s="11"/>
      <c r="AR400" s="8"/>
      <c r="AS400" s="8"/>
      <c r="AT400" s="8"/>
      <c r="AU400" s="8"/>
      <c r="AV400" s="8"/>
      <c r="AW400" s="8"/>
      <c r="AX400" s="12"/>
      <c r="AY400" s="12"/>
      <c r="AZ400" s="8"/>
      <c r="BA400" s="12"/>
      <c r="BB400" s="8"/>
    </row>
    <row r="401" spans="1:54" s="2" customFormat="1" ht="15" x14ac:dyDescent="0.25">
      <c r="A401" s="3"/>
      <c r="B401" s="4"/>
      <c r="C401" s="4"/>
      <c r="D401" s="4"/>
      <c r="E401" s="4"/>
      <c r="F401" s="4"/>
      <c r="G401" s="4"/>
      <c r="H401" s="4"/>
      <c r="I401" s="4"/>
      <c r="J401" s="4"/>
      <c r="K401" s="4"/>
      <c r="L401" s="5"/>
      <c r="M401" s="5"/>
      <c r="N401" s="6"/>
      <c r="O401" s="7"/>
      <c r="P401" s="8"/>
      <c r="Q401" s="7"/>
      <c r="R401" s="7"/>
      <c r="S401" s="9"/>
      <c r="T401" s="8"/>
      <c r="U401" s="4"/>
      <c r="V401" s="4"/>
      <c r="W401" s="8"/>
      <c r="X401" s="8"/>
      <c r="Y401" s="8"/>
      <c r="Z401" s="7"/>
      <c r="AA401" s="8"/>
      <c r="AB401" s="8"/>
      <c r="AC401" s="8"/>
      <c r="AD401" s="4"/>
      <c r="AE401" s="8"/>
      <c r="AF401" s="7"/>
      <c r="AG401" s="8"/>
      <c r="AH401" s="7"/>
      <c r="AI401" s="7"/>
      <c r="AJ401" s="10"/>
      <c r="AK401" s="11"/>
      <c r="AL401" s="8"/>
      <c r="AM401" s="10"/>
      <c r="AN401" s="8"/>
      <c r="AO401" s="13"/>
      <c r="AP401" s="11"/>
      <c r="AR401" s="8"/>
      <c r="AS401" s="8"/>
      <c r="AT401" s="8"/>
      <c r="AU401" s="8"/>
      <c r="AV401" s="8"/>
      <c r="AW401" s="8"/>
      <c r="AX401" s="12"/>
      <c r="AY401" s="12"/>
      <c r="AZ401" s="8"/>
      <c r="BA401" s="12"/>
      <c r="BB401" s="8"/>
    </row>
    <row r="402" spans="1:54" s="2" customFormat="1" ht="15" x14ac:dyDescent="0.25">
      <c r="A402" s="3"/>
      <c r="B402" s="4"/>
      <c r="C402" s="4"/>
      <c r="D402" s="4"/>
      <c r="E402" s="4"/>
      <c r="F402" s="4"/>
      <c r="G402" s="4"/>
      <c r="H402" s="4"/>
      <c r="I402" s="4"/>
      <c r="J402" s="4"/>
      <c r="K402" s="4"/>
      <c r="L402" s="5"/>
      <c r="M402" s="5"/>
      <c r="N402" s="6"/>
      <c r="O402" s="7"/>
      <c r="P402" s="8"/>
      <c r="Q402" s="7"/>
      <c r="R402" s="7"/>
      <c r="S402" s="9"/>
      <c r="T402" s="8"/>
      <c r="U402" s="4"/>
      <c r="V402" s="4"/>
      <c r="W402" s="8"/>
      <c r="X402" s="8"/>
      <c r="Y402" s="8"/>
      <c r="Z402" s="7"/>
      <c r="AA402" s="8"/>
      <c r="AB402" s="8"/>
      <c r="AC402" s="8"/>
      <c r="AD402" s="4"/>
      <c r="AE402" s="8"/>
      <c r="AF402" s="7"/>
      <c r="AG402" s="8"/>
      <c r="AH402" s="7"/>
      <c r="AI402" s="7"/>
      <c r="AJ402" s="10"/>
      <c r="AK402" s="11"/>
      <c r="AL402" s="8"/>
      <c r="AM402" s="10"/>
      <c r="AN402" s="8"/>
      <c r="AO402" s="13"/>
      <c r="AP402" s="11"/>
      <c r="AR402" s="8"/>
      <c r="AS402" s="8"/>
      <c r="AT402" s="8"/>
      <c r="AU402" s="8"/>
      <c r="AV402" s="8"/>
      <c r="AW402" s="8"/>
      <c r="AX402" s="12"/>
      <c r="AY402" s="12"/>
      <c r="AZ402" s="8"/>
      <c r="BA402" s="12"/>
      <c r="BB402" s="8"/>
    </row>
    <row r="403" spans="1:54" s="2" customFormat="1" ht="15" x14ac:dyDescent="0.25">
      <c r="A403" s="3"/>
      <c r="B403" s="4"/>
      <c r="C403" s="4"/>
      <c r="D403" s="4"/>
      <c r="E403" s="4"/>
      <c r="F403" s="4"/>
      <c r="G403" s="4"/>
      <c r="H403" s="4"/>
      <c r="I403" s="4"/>
      <c r="J403" s="4"/>
      <c r="K403" s="4"/>
      <c r="L403" s="5"/>
      <c r="M403" s="5"/>
      <c r="N403" s="6"/>
      <c r="O403" s="7"/>
      <c r="P403" s="8"/>
      <c r="Q403" s="7"/>
      <c r="R403" s="7"/>
      <c r="S403" s="9"/>
      <c r="T403" s="8"/>
      <c r="U403" s="4"/>
      <c r="V403" s="4"/>
      <c r="W403" s="8"/>
      <c r="X403" s="8"/>
      <c r="Y403" s="8"/>
      <c r="Z403" s="7"/>
      <c r="AA403" s="8"/>
      <c r="AB403" s="8"/>
      <c r="AC403" s="8"/>
      <c r="AD403" s="4"/>
      <c r="AE403" s="8"/>
      <c r="AF403" s="7"/>
      <c r="AG403" s="8"/>
      <c r="AH403" s="7"/>
      <c r="AI403" s="7"/>
      <c r="AJ403" s="10"/>
      <c r="AK403" s="11"/>
      <c r="AL403" s="8"/>
      <c r="AM403" s="10"/>
      <c r="AN403" s="8"/>
      <c r="AO403" s="13"/>
      <c r="AP403" s="11"/>
      <c r="AR403" s="8"/>
      <c r="AS403" s="8"/>
      <c r="AT403" s="8"/>
      <c r="AU403" s="8"/>
      <c r="AV403" s="8"/>
      <c r="AW403" s="8"/>
      <c r="AX403" s="12"/>
      <c r="AY403" s="12"/>
      <c r="AZ403" s="8"/>
      <c r="BA403" s="12"/>
      <c r="BB403" s="8"/>
    </row>
    <row r="404" spans="1:54" s="2" customFormat="1" ht="15" x14ac:dyDescent="0.25">
      <c r="A404" s="3"/>
      <c r="B404" s="4"/>
      <c r="C404" s="4"/>
      <c r="D404" s="4"/>
      <c r="E404" s="4"/>
      <c r="F404" s="4"/>
      <c r="G404" s="4"/>
      <c r="H404" s="4"/>
      <c r="I404" s="4"/>
      <c r="J404" s="4"/>
      <c r="K404" s="4"/>
      <c r="L404" s="5"/>
      <c r="M404" s="5"/>
      <c r="N404" s="6"/>
      <c r="O404" s="7"/>
      <c r="P404" s="8"/>
      <c r="Q404" s="7"/>
      <c r="R404" s="7"/>
      <c r="S404" s="9"/>
      <c r="T404" s="8"/>
      <c r="U404" s="4"/>
      <c r="V404" s="4"/>
      <c r="W404" s="8"/>
      <c r="X404" s="8"/>
      <c r="Y404" s="8"/>
      <c r="Z404" s="7"/>
      <c r="AA404" s="8"/>
      <c r="AB404" s="8"/>
      <c r="AC404" s="8"/>
      <c r="AD404" s="4"/>
      <c r="AE404" s="8"/>
      <c r="AF404" s="7"/>
      <c r="AG404" s="8"/>
      <c r="AH404" s="7"/>
      <c r="AI404" s="7"/>
      <c r="AJ404" s="10"/>
      <c r="AK404" s="11"/>
      <c r="AL404" s="8"/>
      <c r="AM404" s="10"/>
      <c r="AN404" s="8"/>
      <c r="AO404" s="13"/>
      <c r="AP404" s="11"/>
      <c r="AR404" s="8"/>
      <c r="AS404" s="8"/>
      <c r="AT404" s="8"/>
      <c r="AU404" s="8"/>
      <c r="AV404" s="8"/>
      <c r="AW404" s="8"/>
      <c r="AX404" s="12"/>
      <c r="AY404" s="12"/>
      <c r="AZ404" s="8"/>
      <c r="BA404" s="12"/>
      <c r="BB404" s="8"/>
    </row>
    <row r="405" spans="1:54" s="2" customFormat="1" ht="15" x14ac:dyDescent="0.25">
      <c r="A405" s="3"/>
      <c r="B405" s="4"/>
      <c r="C405" s="4"/>
      <c r="D405" s="4"/>
      <c r="E405" s="4"/>
      <c r="F405" s="4"/>
      <c r="G405" s="4"/>
      <c r="H405" s="4"/>
      <c r="I405" s="4"/>
      <c r="J405" s="4"/>
      <c r="K405" s="4"/>
      <c r="L405" s="5"/>
      <c r="M405" s="5"/>
      <c r="N405" s="6"/>
      <c r="O405" s="7"/>
      <c r="P405" s="8"/>
      <c r="Q405" s="7"/>
      <c r="R405" s="7"/>
      <c r="S405" s="9"/>
      <c r="T405" s="8"/>
      <c r="U405" s="4"/>
      <c r="V405" s="4"/>
      <c r="W405" s="8"/>
      <c r="X405" s="8"/>
      <c r="Y405" s="8"/>
      <c r="Z405" s="7"/>
      <c r="AA405" s="8"/>
      <c r="AB405" s="8"/>
      <c r="AC405" s="8"/>
      <c r="AD405" s="4"/>
      <c r="AE405" s="8"/>
      <c r="AF405" s="7"/>
      <c r="AG405" s="8"/>
      <c r="AH405" s="7"/>
      <c r="AI405" s="7"/>
      <c r="AJ405" s="10"/>
      <c r="AK405" s="11"/>
      <c r="AL405" s="8"/>
      <c r="AM405" s="10"/>
      <c r="AN405" s="8"/>
      <c r="AO405" s="13"/>
      <c r="AP405" s="11"/>
      <c r="AR405" s="8"/>
      <c r="AS405" s="8"/>
      <c r="AT405" s="8"/>
      <c r="AU405" s="8"/>
      <c r="AV405" s="8"/>
      <c r="AW405" s="8"/>
      <c r="AX405" s="12"/>
      <c r="AY405" s="12"/>
      <c r="AZ405" s="8"/>
      <c r="BA405" s="12"/>
      <c r="BB405" s="8"/>
    </row>
    <row r="406" spans="1:54" s="2" customFormat="1" ht="15" x14ac:dyDescent="0.25">
      <c r="A406" s="3"/>
      <c r="B406" s="4"/>
      <c r="C406" s="4"/>
      <c r="D406" s="4"/>
      <c r="E406" s="4"/>
      <c r="F406" s="4"/>
      <c r="G406" s="4"/>
      <c r="H406" s="4"/>
      <c r="I406" s="4"/>
      <c r="J406" s="4"/>
      <c r="K406" s="4"/>
      <c r="L406" s="5"/>
      <c r="M406" s="5"/>
      <c r="N406" s="6"/>
      <c r="O406" s="7"/>
      <c r="P406" s="8"/>
      <c r="Q406" s="7"/>
      <c r="R406" s="7"/>
      <c r="S406" s="9"/>
      <c r="T406" s="8"/>
      <c r="U406" s="4"/>
      <c r="V406" s="4"/>
      <c r="W406" s="8"/>
      <c r="X406" s="8"/>
      <c r="Y406" s="8"/>
      <c r="Z406" s="7"/>
      <c r="AA406" s="8"/>
      <c r="AB406" s="8"/>
      <c r="AC406" s="8"/>
      <c r="AD406" s="4"/>
      <c r="AE406" s="8"/>
      <c r="AF406" s="7"/>
      <c r="AG406" s="8"/>
      <c r="AH406" s="7"/>
      <c r="AI406" s="7"/>
      <c r="AJ406" s="10"/>
      <c r="AK406" s="11"/>
      <c r="AL406" s="8"/>
      <c r="AM406" s="10"/>
      <c r="AN406" s="8"/>
      <c r="AO406" s="13"/>
      <c r="AP406" s="11"/>
      <c r="AR406" s="8"/>
      <c r="AS406" s="8"/>
      <c r="AT406" s="8"/>
      <c r="AU406" s="8"/>
      <c r="AV406" s="8"/>
      <c r="AW406" s="8"/>
      <c r="AX406" s="12"/>
      <c r="AY406" s="12"/>
      <c r="AZ406" s="8"/>
      <c r="BA406" s="12"/>
      <c r="BB406" s="8"/>
    </row>
    <row r="407" spans="1:54" s="2" customFormat="1" ht="15" x14ac:dyDescent="0.25">
      <c r="A407" s="3"/>
      <c r="B407" s="4"/>
      <c r="C407" s="4"/>
      <c r="D407" s="4"/>
      <c r="E407" s="4"/>
      <c r="F407" s="4"/>
      <c r="G407" s="4"/>
      <c r="H407" s="4"/>
      <c r="I407" s="4"/>
      <c r="J407" s="4"/>
      <c r="K407" s="4"/>
      <c r="L407" s="5"/>
      <c r="M407" s="5"/>
      <c r="N407" s="6"/>
      <c r="O407" s="7"/>
      <c r="P407" s="8"/>
      <c r="Q407" s="7"/>
      <c r="R407" s="7"/>
      <c r="S407" s="9"/>
      <c r="T407" s="8"/>
      <c r="U407" s="4"/>
      <c r="V407" s="4"/>
      <c r="W407" s="8"/>
      <c r="X407" s="8"/>
      <c r="Y407" s="8"/>
      <c r="Z407" s="7"/>
      <c r="AA407" s="8"/>
      <c r="AB407" s="8"/>
      <c r="AC407" s="8"/>
      <c r="AD407" s="4"/>
      <c r="AE407" s="8"/>
      <c r="AF407" s="7"/>
      <c r="AG407" s="8"/>
      <c r="AH407" s="7"/>
      <c r="AI407" s="7"/>
      <c r="AJ407" s="10"/>
      <c r="AK407" s="11"/>
      <c r="AL407" s="8"/>
      <c r="AM407" s="10"/>
      <c r="AN407" s="8"/>
      <c r="AO407" s="13"/>
      <c r="AP407" s="11"/>
      <c r="AR407" s="8"/>
      <c r="AS407" s="8"/>
      <c r="AT407" s="8"/>
      <c r="AU407" s="8"/>
      <c r="AV407" s="8"/>
      <c r="AW407" s="8"/>
      <c r="AX407" s="12"/>
      <c r="AY407" s="12"/>
      <c r="AZ407" s="8"/>
      <c r="BA407" s="12"/>
      <c r="BB407" s="8"/>
    </row>
    <row r="408" spans="1:54" s="2" customFormat="1" ht="15" x14ac:dyDescent="0.25">
      <c r="A408" s="3"/>
      <c r="B408" s="4"/>
      <c r="C408" s="4"/>
      <c r="D408" s="4"/>
      <c r="E408" s="4"/>
      <c r="F408" s="4"/>
      <c r="G408" s="4"/>
      <c r="H408" s="4"/>
      <c r="I408" s="4"/>
      <c r="J408" s="4"/>
      <c r="K408" s="4"/>
      <c r="L408" s="5"/>
      <c r="M408" s="5"/>
      <c r="N408" s="6"/>
      <c r="O408" s="7"/>
      <c r="P408" s="8"/>
      <c r="Q408" s="7"/>
      <c r="R408" s="7"/>
      <c r="S408" s="9"/>
      <c r="T408" s="8"/>
      <c r="U408" s="4"/>
      <c r="V408" s="4"/>
      <c r="W408" s="8"/>
      <c r="X408" s="8"/>
      <c r="Y408" s="8"/>
      <c r="Z408" s="7"/>
      <c r="AA408" s="8"/>
      <c r="AB408" s="8"/>
      <c r="AC408" s="8"/>
      <c r="AD408" s="4"/>
      <c r="AE408" s="8"/>
      <c r="AF408" s="7"/>
      <c r="AG408" s="8"/>
      <c r="AH408" s="7"/>
      <c r="AI408" s="7"/>
      <c r="AJ408" s="10"/>
      <c r="AK408" s="11"/>
      <c r="AL408" s="8"/>
      <c r="AM408" s="10"/>
      <c r="AN408" s="8"/>
      <c r="AO408" s="13"/>
      <c r="AP408" s="11"/>
      <c r="AR408" s="8"/>
      <c r="AS408" s="8"/>
      <c r="AT408" s="8"/>
      <c r="AU408" s="8"/>
      <c r="AV408" s="8"/>
      <c r="AW408" s="8"/>
      <c r="AX408" s="12"/>
      <c r="AY408" s="12"/>
      <c r="AZ408" s="8"/>
      <c r="BA408" s="12"/>
      <c r="BB408" s="8"/>
    </row>
    <row r="409" spans="1:54" s="2" customFormat="1" ht="15" x14ac:dyDescent="0.25">
      <c r="A409" s="3"/>
      <c r="B409" s="4"/>
      <c r="C409" s="4"/>
      <c r="D409" s="4"/>
      <c r="E409" s="4"/>
      <c r="F409" s="4"/>
      <c r="G409" s="4"/>
      <c r="H409" s="4"/>
      <c r="I409" s="4"/>
      <c r="J409" s="4"/>
      <c r="K409" s="4"/>
      <c r="L409" s="5"/>
      <c r="M409" s="5"/>
      <c r="N409" s="6"/>
      <c r="O409" s="7"/>
      <c r="P409" s="8"/>
      <c r="Q409" s="7"/>
      <c r="R409" s="7"/>
      <c r="S409" s="9"/>
      <c r="T409" s="8"/>
      <c r="U409" s="4"/>
      <c r="V409" s="4"/>
      <c r="W409" s="8"/>
      <c r="X409" s="8"/>
      <c r="Y409" s="8"/>
      <c r="Z409" s="7"/>
      <c r="AA409" s="8"/>
      <c r="AB409" s="8"/>
      <c r="AC409" s="8"/>
      <c r="AD409" s="4"/>
      <c r="AE409" s="8"/>
      <c r="AF409" s="7"/>
      <c r="AG409" s="8"/>
      <c r="AH409" s="7"/>
      <c r="AI409" s="7"/>
      <c r="AJ409" s="10"/>
      <c r="AK409" s="11"/>
      <c r="AL409" s="8"/>
      <c r="AM409" s="10"/>
      <c r="AN409" s="8"/>
      <c r="AO409" s="13"/>
      <c r="AP409" s="11"/>
      <c r="AR409" s="8"/>
      <c r="AS409" s="8"/>
      <c r="AT409" s="8"/>
      <c r="AU409" s="8"/>
      <c r="AV409" s="8"/>
      <c r="AW409" s="8"/>
      <c r="AX409" s="12"/>
      <c r="AY409" s="12"/>
      <c r="AZ409" s="8"/>
      <c r="BA409" s="12"/>
      <c r="BB409" s="8"/>
    </row>
    <row r="410" spans="1:54" s="2" customFormat="1" ht="15" x14ac:dyDescent="0.25">
      <c r="A410" s="3"/>
      <c r="B410" s="4"/>
      <c r="C410" s="4"/>
      <c r="D410" s="4"/>
      <c r="E410" s="4"/>
      <c r="F410" s="4"/>
      <c r="G410" s="4"/>
      <c r="H410" s="4"/>
      <c r="I410" s="4"/>
      <c r="J410" s="4"/>
      <c r="K410" s="4"/>
      <c r="L410" s="5"/>
      <c r="M410" s="5"/>
      <c r="N410" s="6"/>
      <c r="O410" s="7"/>
      <c r="P410" s="8"/>
      <c r="Q410" s="7"/>
      <c r="R410" s="7"/>
      <c r="S410" s="9"/>
      <c r="T410" s="8"/>
      <c r="U410" s="4"/>
      <c r="V410" s="4"/>
      <c r="W410" s="8"/>
      <c r="X410" s="8"/>
      <c r="Y410" s="8"/>
      <c r="Z410" s="7"/>
      <c r="AA410" s="8"/>
      <c r="AB410" s="8"/>
      <c r="AC410" s="8"/>
      <c r="AD410" s="4"/>
      <c r="AE410" s="8"/>
      <c r="AF410" s="7"/>
      <c r="AG410" s="8"/>
      <c r="AH410" s="7"/>
      <c r="AI410" s="7"/>
      <c r="AJ410" s="10"/>
      <c r="AK410" s="11"/>
      <c r="AL410" s="8"/>
      <c r="AM410" s="10"/>
      <c r="AN410" s="8"/>
      <c r="AO410" s="13"/>
      <c r="AP410" s="11"/>
      <c r="AR410" s="8"/>
      <c r="AS410" s="8"/>
      <c r="AT410" s="8"/>
      <c r="AU410" s="8"/>
      <c r="AV410" s="8"/>
      <c r="AW410" s="8"/>
      <c r="AX410" s="12"/>
      <c r="AY410" s="12"/>
      <c r="AZ410" s="8"/>
      <c r="BA410" s="12"/>
      <c r="BB410" s="8"/>
    </row>
    <row r="411" spans="1:54" s="2" customFormat="1" ht="15" x14ac:dyDescent="0.25">
      <c r="A411" s="3"/>
      <c r="B411" s="4"/>
      <c r="C411" s="4"/>
      <c r="D411" s="4"/>
      <c r="E411" s="4"/>
      <c r="F411" s="4"/>
      <c r="G411" s="4"/>
      <c r="H411" s="4"/>
      <c r="I411" s="4"/>
      <c r="J411" s="4"/>
      <c r="K411" s="4"/>
      <c r="L411" s="5"/>
      <c r="M411" s="5"/>
      <c r="N411" s="6"/>
      <c r="O411" s="7"/>
      <c r="P411" s="8"/>
      <c r="Q411" s="7"/>
      <c r="R411" s="7"/>
      <c r="S411" s="9"/>
      <c r="T411" s="8"/>
      <c r="U411" s="4"/>
      <c r="V411" s="4"/>
      <c r="W411" s="8"/>
      <c r="X411" s="8"/>
      <c r="Y411" s="8"/>
      <c r="Z411" s="7"/>
      <c r="AA411" s="8"/>
      <c r="AB411" s="8"/>
      <c r="AC411" s="8"/>
      <c r="AD411" s="4"/>
      <c r="AE411" s="8"/>
      <c r="AF411" s="7"/>
      <c r="AG411" s="8"/>
      <c r="AH411" s="7"/>
      <c r="AI411" s="7"/>
      <c r="AJ411" s="10"/>
      <c r="AK411" s="11"/>
      <c r="AL411" s="8"/>
      <c r="AM411" s="10"/>
      <c r="AN411" s="8"/>
      <c r="AO411" s="13"/>
      <c r="AP411" s="11"/>
      <c r="AR411" s="8"/>
      <c r="AS411" s="8"/>
      <c r="AT411" s="8"/>
      <c r="AU411" s="8"/>
      <c r="AV411" s="8"/>
      <c r="AW411" s="8"/>
      <c r="AX411" s="12"/>
      <c r="AY411" s="12"/>
      <c r="AZ411" s="8"/>
      <c r="BA411" s="12"/>
      <c r="BB411" s="8"/>
    </row>
    <row r="412" spans="1:54" s="2" customFormat="1" ht="15" x14ac:dyDescent="0.25">
      <c r="A412" s="3"/>
      <c r="B412" s="4"/>
      <c r="C412" s="4"/>
      <c r="D412" s="4"/>
      <c r="E412" s="4"/>
      <c r="F412" s="4"/>
      <c r="G412" s="4"/>
      <c r="H412" s="4"/>
      <c r="I412" s="4"/>
      <c r="J412" s="4"/>
      <c r="K412" s="4"/>
      <c r="L412" s="5"/>
      <c r="M412" s="5"/>
      <c r="N412" s="6"/>
      <c r="O412" s="7"/>
      <c r="P412" s="8"/>
      <c r="Q412" s="7"/>
      <c r="R412" s="7"/>
      <c r="S412" s="9"/>
      <c r="T412" s="8"/>
      <c r="U412" s="4"/>
      <c r="V412" s="4"/>
      <c r="W412" s="8"/>
      <c r="X412" s="8"/>
      <c r="Y412" s="8"/>
      <c r="Z412" s="7"/>
      <c r="AA412" s="8"/>
      <c r="AB412" s="8"/>
      <c r="AC412" s="8"/>
      <c r="AD412" s="4"/>
      <c r="AE412" s="8"/>
      <c r="AF412" s="7"/>
      <c r="AG412" s="8"/>
      <c r="AH412" s="7"/>
      <c r="AI412" s="7"/>
      <c r="AJ412" s="10"/>
      <c r="AK412" s="11"/>
      <c r="AL412" s="8"/>
      <c r="AM412" s="10"/>
      <c r="AN412" s="8"/>
      <c r="AO412" s="13"/>
      <c r="AP412" s="11"/>
      <c r="AR412" s="8"/>
      <c r="AS412" s="8"/>
      <c r="AT412" s="8"/>
      <c r="AU412" s="8"/>
      <c r="AV412" s="8"/>
      <c r="AW412" s="8"/>
      <c r="AX412" s="12"/>
      <c r="AY412" s="12"/>
      <c r="AZ412" s="8"/>
      <c r="BA412" s="12"/>
      <c r="BB412" s="8"/>
    </row>
    <row r="413" spans="1:54" s="2" customFormat="1" ht="15" x14ac:dyDescent="0.25">
      <c r="A413" s="3"/>
      <c r="B413" s="4"/>
      <c r="C413" s="4"/>
      <c r="D413" s="4"/>
      <c r="E413" s="4"/>
      <c r="F413" s="4"/>
      <c r="G413" s="4"/>
      <c r="H413" s="4"/>
      <c r="I413" s="4"/>
      <c r="J413" s="4"/>
      <c r="K413" s="4"/>
      <c r="L413" s="5"/>
      <c r="M413" s="5"/>
      <c r="N413" s="6"/>
      <c r="O413" s="7"/>
      <c r="P413" s="8"/>
      <c r="Q413" s="7"/>
      <c r="R413" s="7"/>
      <c r="S413" s="9"/>
      <c r="T413" s="8"/>
      <c r="U413" s="4"/>
      <c r="V413" s="4"/>
      <c r="W413" s="8"/>
      <c r="X413" s="8"/>
      <c r="Y413" s="8"/>
      <c r="Z413" s="7"/>
      <c r="AA413" s="8"/>
      <c r="AB413" s="8"/>
      <c r="AC413" s="8"/>
      <c r="AD413" s="4"/>
      <c r="AE413" s="8"/>
      <c r="AF413" s="7"/>
      <c r="AG413" s="8"/>
      <c r="AH413" s="7"/>
      <c r="AI413" s="7"/>
      <c r="AJ413" s="10"/>
      <c r="AK413" s="11"/>
      <c r="AL413" s="8"/>
      <c r="AM413" s="10"/>
      <c r="AN413" s="8"/>
      <c r="AO413" s="13"/>
      <c r="AP413" s="11"/>
      <c r="AR413" s="8"/>
      <c r="AS413" s="8"/>
      <c r="AT413" s="8"/>
      <c r="AU413" s="8"/>
      <c r="AV413" s="8"/>
      <c r="AW413" s="8"/>
      <c r="AX413" s="12"/>
      <c r="AY413" s="12"/>
      <c r="AZ413" s="8"/>
      <c r="BA413" s="12"/>
      <c r="BB413" s="8"/>
    </row>
    <row r="414" spans="1:54" s="2" customFormat="1" ht="15" x14ac:dyDescent="0.25">
      <c r="A414" s="3"/>
      <c r="B414" s="4"/>
      <c r="C414" s="4"/>
      <c r="D414" s="4"/>
      <c r="E414" s="4"/>
      <c r="F414" s="4"/>
      <c r="G414" s="4"/>
      <c r="H414" s="4"/>
      <c r="I414" s="4"/>
      <c r="J414" s="4"/>
      <c r="K414" s="4"/>
      <c r="L414" s="5"/>
      <c r="M414" s="5"/>
      <c r="N414" s="6"/>
      <c r="O414" s="7"/>
      <c r="P414" s="8"/>
      <c r="Q414" s="7"/>
      <c r="R414" s="7"/>
      <c r="S414" s="9"/>
      <c r="T414" s="8"/>
      <c r="U414" s="4"/>
      <c r="V414" s="4"/>
      <c r="W414" s="8"/>
      <c r="X414" s="8"/>
      <c r="Y414" s="8"/>
      <c r="Z414" s="7"/>
      <c r="AA414" s="8"/>
      <c r="AB414" s="8"/>
      <c r="AC414" s="8"/>
      <c r="AD414" s="4"/>
      <c r="AE414" s="8"/>
      <c r="AF414" s="7"/>
      <c r="AG414" s="8"/>
      <c r="AH414" s="7"/>
      <c r="AI414" s="7"/>
      <c r="AJ414" s="10"/>
      <c r="AK414" s="11"/>
      <c r="AL414" s="8"/>
      <c r="AM414" s="10"/>
      <c r="AN414" s="8"/>
      <c r="AO414" s="13"/>
      <c r="AP414" s="11"/>
      <c r="AR414" s="8"/>
      <c r="AS414" s="8"/>
      <c r="AT414" s="8"/>
      <c r="AU414" s="8"/>
      <c r="AV414" s="8"/>
      <c r="AW414" s="8"/>
      <c r="AX414" s="12"/>
      <c r="AY414" s="12"/>
      <c r="AZ414" s="8"/>
      <c r="BA414" s="12"/>
      <c r="BB414" s="8"/>
    </row>
    <row r="415" spans="1:54" s="2" customFormat="1" ht="15" x14ac:dyDescent="0.25">
      <c r="A415" s="3"/>
      <c r="B415" s="4"/>
      <c r="C415" s="4"/>
      <c r="D415" s="4"/>
      <c r="E415" s="4"/>
      <c r="F415" s="4"/>
      <c r="G415" s="4"/>
      <c r="H415" s="4"/>
      <c r="I415" s="4"/>
      <c r="J415" s="4"/>
      <c r="K415" s="4"/>
      <c r="L415" s="5"/>
      <c r="M415" s="5"/>
      <c r="N415" s="6"/>
      <c r="O415" s="7"/>
      <c r="P415" s="8"/>
      <c r="Q415" s="7"/>
      <c r="R415" s="7"/>
      <c r="S415" s="9"/>
      <c r="T415" s="8"/>
      <c r="U415" s="4"/>
      <c r="V415" s="4"/>
      <c r="W415" s="8"/>
      <c r="X415" s="8"/>
      <c r="Y415" s="8"/>
      <c r="Z415" s="7"/>
      <c r="AA415" s="8"/>
      <c r="AB415" s="8"/>
      <c r="AC415" s="8"/>
      <c r="AD415" s="4"/>
      <c r="AE415" s="8"/>
      <c r="AF415" s="7"/>
      <c r="AG415" s="8"/>
      <c r="AH415" s="7"/>
      <c r="AI415" s="7"/>
      <c r="AJ415" s="10"/>
      <c r="AK415" s="11"/>
      <c r="AL415" s="8"/>
      <c r="AM415" s="10"/>
      <c r="AN415" s="8"/>
      <c r="AO415" s="13"/>
      <c r="AP415" s="11"/>
      <c r="AR415" s="8"/>
      <c r="AS415" s="8"/>
      <c r="AT415" s="8"/>
      <c r="AU415" s="8"/>
      <c r="AV415" s="8"/>
      <c r="AW415" s="8"/>
      <c r="AX415" s="12"/>
      <c r="AY415" s="12"/>
      <c r="AZ415" s="8"/>
      <c r="BA415" s="12"/>
      <c r="BB415" s="8"/>
    </row>
    <row r="416" spans="1:54" s="2" customFormat="1" ht="15" x14ac:dyDescent="0.25">
      <c r="A416" s="3"/>
      <c r="B416" s="4"/>
      <c r="C416" s="4"/>
      <c r="D416" s="4"/>
      <c r="E416" s="4"/>
      <c r="F416" s="4"/>
      <c r="G416" s="4"/>
      <c r="H416" s="4"/>
      <c r="I416" s="4"/>
      <c r="J416" s="4"/>
      <c r="K416" s="4"/>
      <c r="L416" s="5"/>
      <c r="M416" s="5"/>
      <c r="N416" s="6"/>
      <c r="O416" s="7"/>
      <c r="P416" s="8"/>
      <c r="Q416" s="7"/>
      <c r="R416" s="7"/>
      <c r="S416" s="9"/>
      <c r="T416" s="8"/>
      <c r="U416" s="4"/>
      <c r="V416" s="4"/>
      <c r="W416" s="8"/>
      <c r="X416" s="8"/>
      <c r="Y416" s="8"/>
      <c r="Z416" s="7"/>
      <c r="AA416" s="8"/>
      <c r="AB416" s="8"/>
      <c r="AC416" s="8"/>
      <c r="AD416" s="4"/>
      <c r="AE416" s="8"/>
      <c r="AF416" s="7"/>
      <c r="AG416" s="8"/>
      <c r="AH416" s="7"/>
      <c r="AI416" s="7"/>
      <c r="AJ416" s="10"/>
      <c r="AK416" s="11"/>
      <c r="AL416" s="8"/>
      <c r="AM416" s="10"/>
      <c r="AN416" s="8"/>
      <c r="AO416" s="13"/>
      <c r="AP416" s="11"/>
      <c r="AR416" s="8"/>
      <c r="AS416" s="8"/>
      <c r="AT416" s="8"/>
      <c r="AU416" s="8"/>
      <c r="AV416" s="8"/>
      <c r="AW416" s="8"/>
      <c r="AX416" s="12"/>
      <c r="AY416" s="12"/>
      <c r="AZ416" s="8"/>
      <c r="BA416" s="12"/>
      <c r="BB416" s="8"/>
    </row>
    <row r="417" spans="1:54" s="2" customFormat="1" ht="15" x14ac:dyDescent="0.25">
      <c r="A417" s="3"/>
      <c r="B417" s="4"/>
      <c r="C417" s="4"/>
      <c r="D417" s="4"/>
      <c r="E417" s="4"/>
      <c r="F417" s="4"/>
      <c r="G417" s="4"/>
      <c r="H417" s="4"/>
      <c r="I417" s="4"/>
      <c r="J417" s="4"/>
      <c r="K417" s="4"/>
      <c r="L417" s="5"/>
      <c r="M417" s="5"/>
      <c r="N417" s="6"/>
      <c r="O417" s="7"/>
      <c r="P417" s="8"/>
      <c r="Q417" s="7"/>
      <c r="R417" s="7"/>
      <c r="S417" s="9"/>
      <c r="T417" s="8"/>
      <c r="U417" s="4"/>
      <c r="V417" s="4"/>
      <c r="W417" s="8"/>
      <c r="X417" s="8"/>
      <c r="Y417" s="8"/>
      <c r="Z417" s="7"/>
      <c r="AA417" s="8"/>
      <c r="AB417" s="8"/>
      <c r="AC417" s="8"/>
      <c r="AD417" s="4"/>
      <c r="AE417" s="8"/>
      <c r="AF417" s="7"/>
      <c r="AG417" s="8"/>
      <c r="AH417" s="7"/>
      <c r="AI417" s="7"/>
      <c r="AJ417" s="10"/>
      <c r="AK417" s="11"/>
      <c r="AL417" s="8"/>
      <c r="AM417" s="10"/>
      <c r="AN417" s="8"/>
      <c r="AO417" s="13"/>
      <c r="AP417" s="11"/>
      <c r="AR417" s="8"/>
      <c r="AS417" s="8"/>
      <c r="AT417" s="8"/>
      <c r="AU417" s="8"/>
      <c r="AV417" s="8"/>
      <c r="AW417" s="8"/>
      <c r="AX417" s="12"/>
      <c r="AY417" s="12"/>
      <c r="AZ417" s="8"/>
      <c r="BA417" s="12"/>
      <c r="BB417" s="8"/>
    </row>
    <row r="418" spans="1:54" s="2" customFormat="1" ht="15" x14ac:dyDescent="0.25">
      <c r="A418" s="3"/>
      <c r="B418" s="4"/>
      <c r="C418" s="4"/>
      <c r="D418" s="4"/>
      <c r="E418" s="4"/>
      <c r="F418" s="4"/>
      <c r="G418" s="4"/>
      <c r="H418" s="4"/>
      <c r="I418" s="4"/>
      <c r="J418" s="4"/>
      <c r="K418" s="4"/>
      <c r="L418" s="5"/>
      <c r="M418" s="5"/>
      <c r="N418" s="6"/>
      <c r="O418" s="7"/>
      <c r="P418" s="8"/>
      <c r="Q418" s="7"/>
      <c r="R418" s="7"/>
      <c r="S418" s="9"/>
      <c r="T418" s="8"/>
      <c r="U418" s="4"/>
      <c r="V418" s="4"/>
      <c r="W418" s="8"/>
      <c r="X418" s="8"/>
      <c r="Y418" s="8"/>
      <c r="Z418" s="7"/>
      <c r="AA418" s="8"/>
      <c r="AB418" s="8"/>
      <c r="AC418" s="8"/>
      <c r="AD418" s="4"/>
      <c r="AE418" s="8"/>
      <c r="AF418" s="7"/>
      <c r="AG418" s="8"/>
      <c r="AH418" s="7"/>
      <c r="AI418" s="7"/>
      <c r="AJ418" s="10"/>
      <c r="AK418" s="11"/>
      <c r="AL418" s="8"/>
      <c r="AM418" s="10"/>
      <c r="AN418" s="8"/>
      <c r="AO418" s="13"/>
      <c r="AP418" s="11"/>
      <c r="AR418" s="8"/>
      <c r="AS418" s="8"/>
      <c r="AT418" s="8"/>
      <c r="AU418" s="8"/>
      <c r="AV418" s="8"/>
      <c r="AW418" s="8"/>
      <c r="AX418" s="12"/>
      <c r="AY418" s="12"/>
      <c r="AZ418" s="8"/>
      <c r="BA418" s="12"/>
      <c r="BB418" s="8"/>
    </row>
    <row r="419" spans="1:54" s="2" customFormat="1" ht="15" x14ac:dyDescent="0.25">
      <c r="A419" s="3"/>
      <c r="B419" s="4"/>
      <c r="C419" s="4"/>
      <c r="D419" s="4"/>
      <c r="E419" s="4"/>
      <c r="F419" s="4"/>
      <c r="G419" s="4"/>
      <c r="H419" s="4"/>
      <c r="I419" s="4"/>
      <c r="J419" s="4"/>
      <c r="K419" s="4"/>
      <c r="L419" s="5"/>
      <c r="M419" s="5"/>
      <c r="N419" s="6"/>
      <c r="O419" s="7"/>
      <c r="P419" s="8"/>
      <c r="Q419" s="7"/>
      <c r="R419" s="7"/>
      <c r="S419" s="9"/>
      <c r="T419" s="8"/>
      <c r="U419" s="4"/>
      <c r="V419" s="4"/>
      <c r="W419" s="8"/>
      <c r="X419" s="8"/>
      <c r="Y419" s="8"/>
      <c r="Z419" s="7"/>
      <c r="AA419" s="8"/>
      <c r="AB419" s="8"/>
      <c r="AC419" s="8"/>
      <c r="AD419" s="4"/>
      <c r="AE419" s="8"/>
      <c r="AF419" s="7"/>
      <c r="AG419" s="8"/>
      <c r="AH419" s="7"/>
      <c r="AI419" s="7"/>
      <c r="AJ419" s="10"/>
      <c r="AK419" s="11"/>
      <c r="AL419" s="8"/>
      <c r="AM419" s="10"/>
      <c r="AN419" s="8"/>
      <c r="AO419" s="13"/>
      <c r="AP419" s="11"/>
      <c r="AR419" s="8"/>
      <c r="AS419" s="8"/>
      <c r="AT419" s="8"/>
      <c r="AU419" s="8"/>
      <c r="AV419" s="8"/>
      <c r="AW419" s="8"/>
      <c r="AX419" s="12"/>
      <c r="AY419" s="12"/>
      <c r="AZ419" s="8"/>
      <c r="BA419" s="12"/>
      <c r="BB419" s="8"/>
    </row>
    <row r="420" spans="1:54" s="2" customFormat="1" ht="15" x14ac:dyDescent="0.25">
      <c r="A420" s="3"/>
      <c r="B420" s="4"/>
      <c r="C420" s="4"/>
      <c r="D420" s="4"/>
      <c r="E420" s="4"/>
      <c r="F420" s="4"/>
      <c r="G420" s="4"/>
      <c r="H420" s="4"/>
      <c r="I420" s="4"/>
      <c r="J420" s="4"/>
      <c r="K420" s="4"/>
      <c r="L420" s="5"/>
      <c r="M420" s="5"/>
      <c r="N420" s="6"/>
      <c r="O420" s="7"/>
      <c r="P420" s="8"/>
      <c r="Q420" s="7"/>
      <c r="R420" s="7"/>
      <c r="S420" s="9"/>
      <c r="T420" s="8"/>
      <c r="U420" s="4"/>
      <c r="V420" s="4"/>
      <c r="W420" s="8"/>
      <c r="X420" s="8"/>
      <c r="Y420" s="8"/>
      <c r="Z420" s="7"/>
      <c r="AA420" s="8"/>
      <c r="AB420" s="8"/>
      <c r="AC420" s="8"/>
      <c r="AD420" s="4"/>
      <c r="AE420" s="8"/>
      <c r="AF420" s="7"/>
      <c r="AG420" s="8"/>
      <c r="AH420" s="7"/>
      <c r="AI420" s="7"/>
      <c r="AJ420" s="10"/>
      <c r="AK420" s="11"/>
      <c r="AL420" s="8"/>
      <c r="AM420" s="10"/>
      <c r="AN420" s="8"/>
      <c r="AO420" s="13"/>
      <c r="AP420" s="11"/>
      <c r="AR420" s="8"/>
      <c r="AS420" s="8"/>
      <c r="AT420" s="8"/>
      <c r="AU420" s="8"/>
      <c r="AV420" s="8"/>
      <c r="AW420" s="8"/>
      <c r="AX420" s="12"/>
      <c r="AY420" s="12"/>
      <c r="AZ420" s="8"/>
      <c r="BA420" s="12"/>
      <c r="BB420" s="8"/>
    </row>
    <row r="421" spans="1:54" s="2" customFormat="1" ht="15" x14ac:dyDescent="0.25">
      <c r="A421" s="3"/>
      <c r="B421" s="4"/>
      <c r="C421" s="4"/>
      <c r="D421" s="4"/>
      <c r="E421" s="4"/>
      <c r="F421" s="4"/>
      <c r="G421" s="4"/>
      <c r="H421" s="4"/>
      <c r="I421" s="4"/>
      <c r="J421" s="4"/>
      <c r="K421" s="4"/>
      <c r="L421" s="5"/>
      <c r="M421" s="5"/>
      <c r="N421" s="6"/>
      <c r="O421" s="7"/>
      <c r="P421" s="8"/>
      <c r="Q421" s="7"/>
      <c r="R421" s="7"/>
      <c r="S421" s="9"/>
      <c r="T421" s="8"/>
      <c r="U421" s="4"/>
      <c r="V421" s="4"/>
      <c r="W421" s="8"/>
      <c r="X421" s="8"/>
      <c r="Y421" s="8"/>
      <c r="Z421" s="7"/>
      <c r="AA421" s="8"/>
      <c r="AB421" s="8"/>
      <c r="AC421" s="8"/>
      <c r="AD421" s="4"/>
      <c r="AE421" s="8"/>
      <c r="AF421" s="7"/>
      <c r="AG421" s="8"/>
      <c r="AH421" s="7"/>
      <c r="AI421" s="7"/>
      <c r="AJ421" s="10"/>
      <c r="AK421" s="11"/>
      <c r="AL421" s="8"/>
      <c r="AM421" s="10"/>
      <c r="AN421" s="8"/>
      <c r="AO421" s="13"/>
      <c r="AP421" s="11"/>
      <c r="AR421" s="8"/>
      <c r="AS421" s="8"/>
      <c r="AT421" s="8"/>
      <c r="AU421" s="8"/>
      <c r="AV421" s="8"/>
      <c r="AW421" s="8"/>
      <c r="AX421" s="12"/>
      <c r="AY421" s="12"/>
      <c r="AZ421" s="8"/>
      <c r="BA421" s="12"/>
      <c r="BB421" s="8"/>
    </row>
    <row r="422" spans="1:54" s="2" customFormat="1" ht="15" x14ac:dyDescent="0.25">
      <c r="A422" s="3"/>
      <c r="B422" s="4"/>
      <c r="C422" s="4"/>
      <c r="D422" s="4"/>
      <c r="E422" s="4"/>
      <c r="F422" s="4"/>
      <c r="G422" s="4"/>
      <c r="H422" s="4"/>
      <c r="I422" s="4"/>
      <c r="J422" s="4"/>
      <c r="K422" s="4"/>
      <c r="L422" s="5"/>
      <c r="M422" s="5"/>
      <c r="N422" s="6"/>
      <c r="O422" s="7"/>
      <c r="P422" s="8"/>
      <c r="Q422" s="7"/>
      <c r="R422" s="7"/>
      <c r="S422" s="9"/>
      <c r="T422" s="8"/>
      <c r="U422" s="4"/>
      <c r="V422" s="4"/>
      <c r="W422" s="8"/>
      <c r="X422" s="8"/>
      <c r="Y422" s="8"/>
      <c r="Z422" s="7"/>
      <c r="AA422" s="8"/>
      <c r="AB422" s="8"/>
      <c r="AC422" s="8"/>
      <c r="AD422" s="4"/>
      <c r="AE422" s="8"/>
      <c r="AF422" s="7"/>
      <c r="AG422" s="8"/>
      <c r="AH422" s="7"/>
      <c r="AI422" s="7"/>
      <c r="AJ422" s="10"/>
      <c r="AK422" s="11"/>
      <c r="AL422" s="8"/>
      <c r="AM422" s="10"/>
      <c r="AN422" s="8"/>
      <c r="AO422" s="13"/>
      <c r="AP422" s="11"/>
      <c r="AR422" s="8"/>
      <c r="AS422" s="8"/>
      <c r="AT422" s="8"/>
      <c r="AU422" s="8"/>
      <c r="AV422" s="8"/>
      <c r="AW422" s="8"/>
      <c r="AX422" s="12"/>
      <c r="AY422" s="12"/>
      <c r="AZ422" s="8"/>
      <c r="BA422" s="12"/>
      <c r="BB422" s="8"/>
    </row>
    <row r="423" spans="1:54" s="2" customFormat="1" ht="15" x14ac:dyDescent="0.25">
      <c r="A423" s="3"/>
      <c r="B423" s="4"/>
      <c r="C423" s="4"/>
      <c r="D423" s="4"/>
      <c r="E423" s="4"/>
      <c r="F423" s="4"/>
      <c r="G423" s="4"/>
      <c r="H423" s="4"/>
      <c r="I423" s="4"/>
      <c r="J423" s="4"/>
      <c r="K423" s="4"/>
      <c r="L423" s="5"/>
      <c r="M423" s="5"/>
      <c r="N423" s="6"/>
      <c r="O423" s="7"/>
      <c r="P423" s="8"/>
      <c r="Q423" s="7"/>
      <c r="R423" s="7"/>
      <c r="S423" s="9"/>
      <c r="T423" s="8"/>
      <c r="U423" s="4"/>
      <c r="V423" s="4"/>
      <c r="W423" s="8"/>
      <c r="X423" s="8"/>
      <c r="Y423" s="8"/>
      <c r="Z423" s="7"/>
      <c r="AA423" s="8"/>
      <c r="AB423" s="8"/>
      <c r="AC423" s="8"/>
      <c r="AD423" s="4"/>
      <c r="AE423" s="8"/>
      <c r="AF423" s="7"/>
      <c r="AG423" s="8"/>
      <c r="AH423" s="7"/>
      <c r="AI423" s="7"/>
      <c r="AJ423" s="10"/>
      <c r="AK423" s="11"/>
      <c r="AL423" s="8"/>
      <c r="AM423" s="10"/>
      <c r="AN423" s="8"/>
      <c r="AO423" s="13"/>
      <c r="AP423" s="11"/>
      <c r="AR423" s="8"/>
      <c r="AS423" s="8"/>
      <c r="AT423" s="8"/>
      <c r="AU423" s="8"/>
      <c r="AV423" s="8"/>
      <c r="AW423" s="8"/>
      <c r="AX423" s="12"/>
      <c r="AY423" s="12"/>
      <c r="AZ423" s="8"/>
      <c r="BA423" s="12"/>
      <c r="BB423" s="8"/>
    </row>
    <row r="424" spans="1:54" s="2" customFormat="1" ht="15" x14ac:dyDescent="0.25">
      <c r="A424" s="3"/>
      <c r="B424" s="4"/>
      <c r="C424" s="4"/>
      <c r="D424" s="4"/>
      <c r="E424" s="4"/>
      <c r="F424" s="4"/>
      <c r="G424" s="4"/>
      <c r="H424" s="4"/>
      <c r="I424" s="4"/>
      <c r="J424" s="4"/>
      <c r="K424" s="4"/>
      <c r="L424" s="5"/>
      <c r="M424" s="5"/>
      <c r="N424" s="6"/>
      <c r="O424" s="7"/>
      <c r="P424" s="8"/>
      <c r="Q424" s="7"/>
      <c r="R424" s="7"/>
      <c r="S424" s="9"/>
      <c r="T424" s="8"/>
      <c r="U424" s="4"/>
      <c r="V424" s="4"/>
      <c r="W424" s="8"/>
      <c r="X424" s="8"/>
      <c r="Y424" s="8"/>
      <c r="Z424" s="7"/>
      <c r="AA424" s="8"/>
      <c r="AB424" s="8"/>
      <c r="AC424" s="8"/>
      <c r="AD424" s="4"/>
      <c r="AE424" s="8"/>
      <c r="AF424" s="7"/>
      <c r="AG424" s="8"/>
      <c r="AH424" s="7"/>
      <c r="AI424" s="7"/>
      <c r="AJ424" s="10"/>
      <c r="AK424" s="11"/>
      <c r="AL424" s="8"/>
      <c r="AM424" s="10"/>
      <c r="AN424" s="8"/>
      <c r="AO424" s="13"/>
      <c r="AP424" s="11"/>
      <c r="AR424" s="8"/>
      <c r="AS424" s="8"/>
      <c r="AT424" s="8"/>
      <c r="AU424" s="8"/>
      <c r="AV424" s="8"/>
      <c r="AW424" s="8"/>
      <c r="AX424" s="12"/>
      <c r="AY424" s="12"/>
      <c r="AZ424" s="8"/>
      <c r="BA424" s="12"/>
      <c r="BB424" s="8"/>
    </row>
    <row r="425" spans="1:54" s="2" customFormat="1" ht="15" x14ac:dyDescent="0.25">
      <c r="A425" s="3"/>
      <c r="B425" s="4"/>
      <c r="C425" s="4"/>
      <c r="D425" s="4"/>
      <c r="E425" s="4"/>
      <c r="F425" s="4"/>
      <c r="G425" s="4"/>
      <c r="H425" s="4"/>
      <c r="I425" s="4"/>
      <c r="J425" s="4"/>
      <c r="K425" s="4"/>
      <c r="L425" s="5"/>
      <c r="M425" s="5"/>
      <c r="N425" s="6"/>
      <c r="O425" s="7"/>
      <c r="P425" s="8"/>
      <c r="Q425" s="7"/>
      <c r="R425" s="7"/>
      <c r="S425" s="9"/>
      <c r="T425" s="8"/>
      <c r="U425" s="4"/>
      <c r="V425" s="4"/>
      <c r="W425" s="8"/>
      <c r="X425" s="8"/>
      <c r="Y425" s="8"/>
      <c r="Z425" s="7"/>
      <c r="AA425" s="8"/>
      <c r="AB425" s="8"/>
      <c r="AC425" s="8"/>
      <c r="AD425" s="4"/>
      <c r="AE425" s="8"/>
      <c r="AF425" s="7"/>
      <c r="AG425" s="8"/>
      <c r="AH425" s="7"/>
      <c r="AI425" s="7"/>
      <c r="AJ425" s="10"/>
      <c r="AK425" s="11"/>
      <c r="AL425" s="8"/>
      <c r="AM425" s="10"/>
      <c r="AN425" s="8"/>
      <c r="AO425" s="13"/>
      <c r="AP425" s="11"/>
      <c r="AR425" s="8"/>
      <c r="AS425" s="8"/>
      <c r="AT425" s="8"/>
      <c r="AU425" s="8"/>
      <c r="AV425" s="8"/>
      <c r="AW425" s="8"/>
      <c r="AX425" s="12"/>
      <c r="AY425" s="12"/>
      <c r="AZ425" s="8"/>
      <c r="BA425" s="12"/>
      <c r="BB425" s="8"/>
    </row>
    <row r="426" spans="1:54" s="2" customFormat="1" ht="15" x14ac:dyDescent="0.25">
      <c r="A426" s="3"/>
      <c r="B426" s="4"/>
      <c r="C426" s="4"/>
      <c r="D426" s="4"/>
      <c r="E426" s="4"/>
      <c r="F426" s="4"/>
      <c r="G426" s="4"/>
      <c r="H426" s="4"/>
      <c r="I426" s="4"/>
      <c r="J426" s="4"/>
      <c r="K426" s="4"/>
      <c r="L426" s="5"/>
      <c r="M426" s="5"/>
      <c r="N426" s="6"/>
      <c r="O426" s="7"/>
      <c r="P426" s="8"/>
      <c r="Q426" s="7"/>
      <c r="R426" s="7"/>
      <c r="S426" s="9"/>
      <c r="T426" s="8"/>
      <c r="U426" s="4"/>
      <c r="V426" s="4"/>
      <c r="W426" s="8"/>
      <c r="X426" s="8"/>
      <c r="Y426" s="8"/>
      <c r="Z426" s="7"/>
      <c r="AA426" s="8"/>
      <c r="AB426" s="8"/>
      <c r="AC426" s="8"/>
      <c r="AD426" s="4"/>
      <c r="AE426" s="8"/>
      <c r="AF426" s="7"/>
      <c r="AG426" s="8"/>
      <c r="AH426" s="7"/>
      <c r="AI426" s="7"/>
      <c r="AJ426" s="10"/>
      <c r="AK426" s="11"/>
      <c r="AL426" s="8"/>
      <c r="AM426" s="10"/>
      <c r="AN426" s="8"/>
      <c r="AO426" s="13"/>
      <c r="AP426" s="11"/>
      <c r="AR426" s="8"/>
      <c r="AS426" s="8"/>
      <c r="AT426" s="8"/>
      <c r="AU426" s="8"/>
      <c r="AV426" s="8"/>
      <c r="AW426" s="8"/>
      <c r="AX426" s="12"/>
      <c r="AY426" s="12"/>
      <c r="AZ426" s="8"/>
      <c r="BA426" s="12"/>
      <c r="BB426" s="8"/>
    </row>
    <row r="427" spans="1:54" s="2" customFormat="1" ht="15" x14ac:dyDescent="0.25">
      <c r="A427" s="3"/>
      <c r="B427" s="4"/>
      <c r="C427" s="4"/>
      <c r="D427" s="4"/>
      <c r="E427" s="4"/>
      <c r="F427" s="4"/>
      <c r="G427" s="4"/>
      <c r="H427" s="4"/>
      <c r="I427" s="4"/>
      <c r="J427" s="4"/>
      <c r="K427" s="4"/>
      <c r="L427" s="5"/>
      <c r="M427" s="5"/>
      <c r="N427" s="6"/>
      <c r="O427" s="7"/>
      <c r="P427" s="8"/>
      <c r="Q427" s="7"/>
      <c r="R427" s="7"/>
      <c r="S427" s="9"/>
      <c r="T427" s="8"/>
      <c r="U427" s="4"/>
      <c r="V427" s="4"/>
      <c r="W427" s="8"/>
      <c r="X427" s="8"/>
      <c r="Y427" s="8"/>
      <c r="Z427" s="7"/>
      <c r="AA427" s="8"/>
      <c r="AB427" s="8"/>
      <c r="AC427" s="8"/>
      <c r="AD427" s="4"/>
      <c r="AE427" s="8"/>
      <c r="AF427" s="7"/>
      <c r="AG427" s="8"/>
      <c r="AH427" s="7"/>
      <c r="AI427" s="7"/>
      <c r="AJ427" s="10"/>
      <c r="AK427" s="11"/>
      <c r="AL427" s="8"/>
      <c r="AM427" s="10"/>
      <c r="AN427" s="8"/>
      <c r="AO427" s="13"/>
      <c r="AP427" s="11"/>
      <c r="AR427" s="8"/>
      <c r="AS427" s="8"/>
      <c r="AT427" s="8"/>
      <c r="AU427" s="8"/>
      <c r="AV427" s="8"/>
      <c r="AW427" s="8"/>
      <c r="AX427" s="12"/>
      <c r="AY427" s="12"/>
      <c r="AZ427" s="8"/>
      <c r="BA427" s="12"/>
      <c r="BB427" s="8"/>
    </row>
    <row r="428" spans="1:54" s="2" customFormat="1" ht="15" x14ac:dyDescent="0.25">
      <c r="A428" s="3"/>
      <c r="B428" s="4"/>
      <c r="C428" s="4"/>
      <c r="D428" s="4"/>
      <c r="E428" s="4"/>
      <c r="F428" s="4"/>
      <c r="G428" s="4"/>
      <c r="H428" s="4"/>
      <c r="I428" s="4"/>
      <c r="J428" s="4"/>
      <c r="K428" s="4"/>
      <c r="L428" s="5"/>
      <c r="M428" s="5"/>
      <c r="N428" s="6"/>
      <c r="O428" s="7"/>
      <c r="P428" s="8"/>
      <c r="Q428" s="7"/>
      <c r="R428" s="7"/>
      <c r="S428" s="9"/>
      <c r="T428" s="8"/>
      <c r="U428" s="4"/>
      <c r="V428" s="4"/>
      <c r="W428" s="8"/>
      <c r="X428" s="8"/>
      <c r="Y428" s="8"/>
      <c r="Z428" s="7"/>
      <c r="AA428" s="8"/>
      <c r="AB428" s="8"/>
      <c r="AC428" s="8"/>
      <c r="AD428" s="4"/>
      <c r="AE428" s="8"/>
      <c r="AF428" s="7"/>
      <c r="AG428" s="8"/>
      <c r="AH428" s="7"/>
      <c r="AI428" s="7"/>
      <c r="AJ428" s="10"/>
      <c r="AK428" s="11"/>
      <c r="AL428" s="8"/>
      <c r="AM428" s="10"/>
      <c r="AN428" s="8"/>
      <c r="AO428" s="13"/>
      <c r="AP428" s="11"/>
      <c r="AR428" s="8"/>
      <c r="AS428" s="8"/>
      <c r="AT428" s="8"/>
      <c r="AU428" s="8"/>
      <c r="AV428" s="8"/>
      <c r="AW428" s="8"/>
      <c r="AX428" s="12"/>
      <c r="AY428" s="12"/>
      <c r="AZ428" s="8"/>
      <c r="BA428" s="12"/>
      <c r="BB428" s="8"/>
    </row>
    <row r="429" spans="1:54" s="2" customFormat="1" ht="15" x14ac:dyDescent="0.25">
      <c r="A429" s="3"/>
      <c r="B429" s="4"/>
      <c r="C429" s="4"/>
      <c r="D429" s="4"/>
      <c r="E429" s="4"/>
      <c r="F429" s="4"/>
      <c r="G429" s="4"/>
      <c r="H429" s="4"/>
      <c r="I429" s="4"/>
      <c r="J429" s="4"/>
      <c r="K429" s="4"/>
      <c r="L429" s="5"/>
      <c r="M429" s="5"/>
      <c r="N429" s="6"/>
      <c r="O429" s="7"/>
      <c r="P429" s="8"/>
      <c r="Q429" s="7"/>
      <c r="R429" s="7"/>
      <c r="S429" s="9"/>
      <c r="T429" s="8"/>
      <c r="U429" s="4"/>
      <c r="V429" s="4"/>
      <c r="W429" s="8"/>
      <c r="X429" s="8"/>
      <c r="Y429" s="8"/>
      <c r="Z429" s="7"/>
      <c r="AA429" s="8"/>
      <c r="AB429" s="8"/>
      <c r="AC429" s="8"/>
      <c r="AD429" s="4"/>
      <c r="AE429" s="8"/>
      <c r="AF429" s="7"/>
      <c r="AG429" s="8"/>
      <c r="AH429" s="7"/>
      <c r="AI429" s="7"/>
      <c r="AJ429" s="10"/>
      <c r="AK429" s="11"/>
      <c r="AL429" s="8"/>
      <c r="AM429" s="10"/>
      <c r="AN429" s="8"/>
      <c r="AO429" s="13"/>
      <c r="AP429" s="11"/>
      <c r="AR429" s="8"/>
      <c r="AS429" s="8"/>
      <c r="AT429" s="8"/>
      <c r="AU429" s="8"/>
      <c r="AV429" s="8"/>
      <c r="AW429" s="8"/>
      <c r="AX429" s="12"/>
      <c r="AY429" s="12"/>
      <c r="AZ429" s="8"/>
      <c r="BA429" s="12"/>
      <c r="BB429" s="8"/>
    </row>
    <row r="430" spans="1:54" s="2" customFormat="1" ht="15" x14ac:dyDescent="0.25">
      <c r="A430" s="3"/>
      <c r="B430" s="4"/>
      <c r="C430" s="4"/>
      <c r="D430" s="4"/>
      <c r="E430" s="4"/>
      <c r="F430" s="4"/>
      <c r="G430" s="4"/>
      <c r="H430" s="4"/>
      <c r="I430" s="4"/>
      <c r="J430" s="4"/>
      <c r="K430" s="4"/>
      <c r="L430" s="5"/>
      <c r="M430" s="5"/>
      <c r="N430" s="6"/>
      <c r="O430" s="7"/>
      <c r="P430" s="8"/>
      <c r="Q430" s="7"/>
      <c r="R430" s="7"/>
      <c r="S430" s="9"/>
      <c r="T430" s="8"/>
      <c r="U430" s="4"/>
      <c r="V430" s="4"/>
      <c r="W430" s="8"/>
      <c r="X430" s="8"/>
      <c r="Y430" s="8"/>
      <c r="Z430" s="7"/>
      <c r="AA430" s="8"/>
      <c r="AB430" s="8"/>
      <c r="AC430" s="8"/>
      <c r="AD430" s="4"/>
      <c r="AE430" s="8"/>
      <c r="AF430" s="7"/>
      <c r="AG430" s="8"/>
      <c r="AH430" s="7"/>
      <c r="AI430" s="7"/>
      <c r="AJ430" s="10"/>
      <c r="AK430" s="11"/>
      <c r="AL430" s="8"/>
      <c r="AM430" s="10"/>
      <c r="AN430" s="8"/>
      <c r="AO430" s="13"/>
      <c r="AP430" s="11"/>
      <c r="AR430" s="8"/>
      <c r="AS430" s="8"/>
      <c r="AT430" s="8"/>
      <c r="AU430" s="8"/>
      <c r="AV430" s="8"/>
      <c r="AW430" s="8"/>
      <c r="AX430" s="12"/>
      <c r="AY430" s="12"/>
      <c r="AZ430" s="8"/>
      <c r="BA430" s="12"/>
      <c r="BB430" s="8"/>
    </row>
    <row r="431" spans="1:54" s="2" customFormat="1" ht="15" x14ac:dyDescent="0.25">
      <c r="A431" s="3"/>
      <c r="B431" s="4"/>
      <c r="C431" s="4"/>
      <c r="D431" s="4"/>
      <c r="E431" s="4"/>
      <c r="F431" s="4"/>
      <c r="G431" s="4"/>
      <c r="H431" s="4"/>
      <c r="I431" s="4"/>
      <c r="J431" s="4"/>
      <c r="K431" s="4"/>
      <c r="L431" s="5"/>
      <c r="M431" s="5"/>
      <c r="N431" s="6"/>
      <c r="O431" s="7"/>
      <c r="P431" s="8"/>
      <c r="Q431" s="7"/>
      <c r="R431" s="7"/>
      <c r="S431" s="9"/>
      <c r="T431" s="8"/>
      <c r="U431" s="4"/>
      <c r="V431" s="4"/>
      <c r="W431" s="8"/>
      <c r="X431" s="8"/>
      <c r="Y431" s="8"/>
      <c r="Z431" s="7"/>
      <c r="AA431" s="8"/>
      <c r="AB431" s="8"/>
      <c r="AC431" s="8"/>
      <c r="AD431" s="4"/>
      <c r="AE431" s="8"/>
      <c r="AF431" s="7"/>
      <c r="AG431" s="8"/>
      <c r="AH431" s="7"/>
      <c r="AI431" s="7"/>
      <c r="AJ431" s="10"/>
      <c r="AK431" s="11"/>
      <c r="AL431" s="8"/>
      <c r="AM431" s="10"/>
      <c r="AN431" s="8"/>
      <c r="AO431" s="13"/>
      <c r="AP431" s="11"/>
      <c r="AR431" s="8"/>
      <c r="AS431" s="8"/>
      <c r="AT431" s="8"/>
      <c r="AU431" s="8"/>
      <c r="AV431" s="8"/>
      <c r="AW431" s="8"/>
      <c r="AX431" s="12"/>
      <c r="AY431" s="12"/>
      <c r="AZ431" s="8"/>
      <c r="BA431" s="12"/>
      <c r="BB431" s="8"/>
    </row>
    <row r="432" spans="1:54" s="2" customFormat="1" ht="15" hidden="1" x14ac:dyDescent="0.25">
      <c r="A432" s="3"/>
      <c r="B432" s="4"/>
      <c r="C432" s="4"/>
      <c r="D432" s="4"/>
      <c r="E432" s="4"/>
      <c r="F432" s="4"/>
      <c r="G432" s="4"/>
      <c r="H432" s="4"/>
      <c r="I432" s="4"/>
      <c r="J432" s="4"/>
      <c r="K432" s="4"/>
      <c r="L432" s="5"/>
      <c r="M432" s="5"/>
      <c r="N432" s="6"/>
      <c r="O432" s="7"/>
      <c r="P432" s="8"/>
      <c r="Q432" s="7"/>
      <c r="R432" s="7"/>
      <c r="S432" s="9"/>
      <c r="T432" s="8"/>
      <c r="U432" s="4"/>
      <c r="V432" s="4"/>
      <c r="W432" s="8"/>
      <c r="X432" s="8"/>
      <c r="Y432" s="8"/>
      <c r="Z432" s="7"/>
      <c r="AA432" s="8"/>
      <c r="AB432" s="8"/>
      <c r="AC432" s="8"/>
      <c r="AD432" s="4"/>
      <c r="AE432" s="8"/>
      <c r="AF432" s="7"/>
      <c r="AG432" s="8"/>
      <c r="AH432" s="7"/>
      <c r="AI432" s="7"/>
      <c r="AJ432" s="10"/>
      <c r="AK432" s="11"/>
      <c r="AL432" s="8"/>
      <c r="AM432" s="10"/>
      <c r="AN432" s="8"/>
      <c r="AO432" s="13"/>
      <c r="AP432" s="11"/>
      <c r="AR432" s="8"/>
      <c r="AS432" s="8"/>
      <c r="AT432" s="8"/>
      <c r="AU432" s="8"/>
      <c r="AV432" s="8"/>
      <c r="AW432" s="8"/>
      <c r="AX432" s="12"/>
      <c r="AY432" s="12"/>
      <c r="AZ432" s="8"/>
      <c r="BA432" s="12"/>
      <c r="BB432" s="8"/>
    </row>
    <row r="433" spans="1:54" s="2" customFormat="1" ht="15" hidden="1" x14ac:dyDescent="0.25">
      <c r="A433" s="3"/>
      <c r="B433" s="4"/>
      <c r="C433" s="4"/>
      <c r="D433" s="4"/>
      <c r="E433" s="4"/>
      <c r="F433" s="4"/>
      <c r="G433" s="4"/>
      <c r="H433" s="4"/>
      <c r="I433" s="4"/>
      <c r="J433" s="4"/>
      <c r="K433" s="4"/>
      <c r="L433" s="5"/>
      <c r="M433" s="5"/>
      <c r="N433" s="14"/>
      <c r="O433" s="15"/>
      <c r="P433" s="4"/>
      <c r="Q433" s="15"/>
      <c r="R433" s="15"/>
      <c r="S433" s="16"/>
      <c r="T433" s="4"/>
      <c r="U433" s="4"/>
      <c r="V433" s="4"/>
      <c r="W433" s="4"/>
      <c r="X433" s="4"/>
      <c r="Y433" s="4"/>
      <c r="Z433" s="15"/>
      <c r="AA433" s="4"/>
      <c r="AB433" s="4"/>
      <c r="AC433" s="4"/>
      <c r="AD433" s="4"/>
      <c r="AE433" s="4"/>
      <c r="AF433" s="15"/>
      <c r="AG433" s="4"/>
      <c r="AH433" s="15"/>
      <c r="AI433" s="15"/>
      <c r="AJ433" s="17"/>
      <c r="AK433" s="18"/>
      <c r="AL433" s="4"/>
      <c r="AM433" s="17"/>
      <c r="AN433" s="4"/>
      <c r="AO433" s="18"/>
      <c r="AP433" s="18"/>
      <c r="AR433" s="4"/>
      <c r="AS433" s="4"/>
      <c r="AT433" s="4"/>
      <c r="AU433" s="4"/>
      <c r="AV433" s="4"/>
      <c r="AW433" s="4"/>
      <c r="AX433" s="19"/>
      <c r="AY433" s="19"/>
      <c r="AZ433" s="4"/>
      <c r="BA433" s="19"/>
      <c r="BB433" s="4"/>
    </row>
    <row r="434" spans="1:54" ht="15" hidden="1" x14ac:dyDescent="0.25">
      <c r="A434" s="20"/>
      <c r="B434" s="21"/>
      <c r="C434" s="21"/>
      <c r="D434" s="21"/>
      <c r="E434" s="21"/>
      <c r="F434" s="21"/>
      <c r="G434" s="21"/>
      <c r="H434" s="21"/>
      <c r="I434" s="22"/>
      <c r="J434" s="22"/>
      <c r="K434" s="21"/>
      <c r="L434" s="23"/>
      <c r="M434" s="23"/>
      <c r="N434" s="24"/>
      <c r="O434" s="25"/>
      <c r="P434" s="26"/>
      <c r="Q434" s="25"/>
      <c r="R434" s="25"/>
      <c r="S434" s="27"/>
      <c r="T434" s="22"/>
      <c r="U434" s="22"/>
      <c r="V434" s="21"/>
      <c r="W434" s="26"/>
      <c r="X434" s="26"/>
      <c r="Y434" s="26"/>
      <c r="Z434" s="25"/>
      <c r="AA434" s="26"/>
      <c r="AB434" s="26"/>
      <c r="AC434" s="26"/>
      <c r="AD434" s="21"/>
      <c r="AE434" s="26"/>
      <c r="AF434" s="25"/>
      <c r="AG434" s="26"/>
      <c r="AH434" s="25"/>
      <c r="AI434" s="25"/>
      <c r="AJ434" s="28"/>
      <c r="AK434" s="29"/>
      <c r="AL434" s="26"/>
      <c r="AM434" s="28"/>
      <c r="AN434" s="26"/>
      <c r="AO434" s="30"/>
      <c r="AP434" s="30"/>
      <c r="AR434" s="26"/>
      <c r="AS434" s="31"/>
      <c r="AT434" s="31"/>
      <c r="AU434" s="31"/>
      <c r="AV434" s="31"/>
      <c r="AW434" s="31"/>
      <c r="AX434" s="32"/>
      <c r="AY434" s="32"/>
      <c r="AZ434" s="26"/>
      <c r="BA434" s="32"/>
      <c r="BB434" s="26"/>
    </row>
    <row r="435" spans="1:54" ht="15.75" hidden="1" customHeight="1" x14ac:dyDescent="0.25">
      <c r="A435" s="27"/>
      <c r="B435" s="27"/>
      <c r="C435" s="27"/>
    </row>
    <row r="436" spans="1:54" ht="15.75" hidden="1" customHeight="1" x14ac:dyDescent="0.25">
      <c r="A436" s="27"/>
      <c r="B436" s="27"/>
      <c r="C436" s="27"/>
    </row>
    <row r="437" spans="1:54" ht="38.25" hidden="1" customHeight="1" x14ac:dyDescent="0.25">
      <c r="A437" s="27"/>
      <c r="B437" s="27"/>
      <c r="C437" s="27"/>
    </row>
    <row r="438" spans="1:54" ht="15.75" hidden="1" customHeight="1" x14ac:dyDescent="0.2">
      <c r="A438" s="27"/>
      <c r="B438" s="27"/>
      <c r="C438" s="33"/>
    </row>
    <row r="439" spans="1:54" ht="15" hidden="1" x14ac:dyDescent="0.2">
      <c r="A439" s="27"/>
      <c r="B439" s="27" t="s">
        <v>153</v>
      </c>
      <c r="C439" s="33" t="s">
        <v>132</v>
      </c>
      <c r="D439" s="34" t="s">
        <v>140</v>
      </c>
      <c r="E439" s="34"/>
      <c r="F439" s="34"/>
      <c r="G439" s="35" t="s">
        <v>261</v>
      </c>
      <c r="H439" s="35" t="s">
        <v>154</v>
      </c>
      <c r="I439" s="35" t="s">
        <v>155</v>
      </c>
      <c r="L439" s="27" t="s">
        <v>156</v>
      </c>
      <c r="M439" s="27" t="s">
        <v>157</v>
      </c>
      <c r="N439" s="27" t="s">
        <v>158</v>
      </c>
      <c r="O439" s="27" t="s">
        <v>157</v>
      </c>
      <c r="P439" s="27"/>
      <c r="Q439" s="27"/>
      <c r="R439" s="27"/>
      <c r="S439" s="27" t="s">
        <v>156</v>
      </c>
      <c r="T439" s="27" t="s">
        <v>158</v>
      </c>
    </row>
    <row r="440" spans="1:54" ht="14.25" hidden="1" customHeight="1" x14ac:dyDescent="0.2">
      <c r="B440" s="1" t="s">
        <v>132</v>
      </c>
      <c r="C440" s="33" t="s">
        <v>140</v>
      </c>
      <c r="D440" s="1" t="s">
        <v>159</v>
      </c>
      <c r="G440" s="1" t="s">
        <v>262</v>
      </c>
      <c r="H440" s="1" t="s">
        <v>160</v>
      </c>
      <c r="I440" s="1" t="s">
        <v>161</v>
      </c>
      <c r="L440" s="1" t="s">
        <v>82</v>
      </c>
      <c r="M440" s="1" t="s">
        <v>162</v>
      </c>
      <c r="N440" s="1" t="s">
        <v>83</v>
      </c>
      <c r="O440" s="1" t="s">
        <v>163</v>
      </c>
      <c r="S440" s="1" t="s">
        <v>82</v>
      </c>
      <c r="T440" s="1" t="s">
        <v>83</v>
      </c>
    </row>
    <row r="441" spans="1:54" hidden="1" x14ac:dyDescent="0.2">
      <c r="B441" s="1" t="s">
        <v>72</v>
      </c>
      <c r="C441" s="33" t="s">
        <v>141</v>
      </c>
      <c r="D441" s="1" t="s">
        <v>164</v>
      </c>
      <c r="G441" s="1" t="s">
        <v>318</v>
      </c>
      <c r="H441" s="1" t="s">
        <v>165</v>
      </c>
      <c r="I441" s="1" t="s">
        <v>323</v>
      </c>
      <c r="L441" s="1" t="s">
        <v>82</v>
      </c>
      <c r="M441" s="1" t="s">
        <v>167</v>
      </c>
      <c r="N441" s="1" t="s">
        <v>83</v>
      </c>
      <c r="O441" s="1" t="s">
        <v>168</v>
      </c>
      <c r="S441" s="1" t="s">
        <v>87</v>
      </c>
      <c r="T441" s="1" t="s">
        <v>149</v>
      </c>
    </row>
    <row r="442" spans="1:54" ht="14.25" hidden="1" customHeight="1" x14ac:dyDescent="0.2">
      <c r="B442" s="1" t="s">
        <v>75</v>
      </c>
      <c r="C442" s="33" t="s">
        <v>142</v>
      </c>
      <c r="D442" s="1" t="s">
        <v>170</v>
      </c>
      <c r="G442" s="1" t="s">
        <v>319</v>
      </c>
      <c r="H442" s="1" t="s">
        <v>171</v>
      </c>
      <c r="I442" s="1" t="s">
        <v>166</v>
      </c>
      <c r="L442" s="1" t="s">
        <v>82</v>
      </c>
      <c r="M442" s="1" t="s">
        <v>173</v>
      </c>
      <c r="N442" s="1" t="s">
        <v>83</v>
      </c>
      <c r="O442" s="1" t="s">
        <v>174</v>
      </c>
      <c r="S442" s="1" t="s">
        <v>93</v>
      </c>
      <c r="T442" s="1" t="s">
        <v>95</v>
      </c>
    </row>
    <row r="443" spans="1:54" hidden="1" x14ac:dyDescent="0.2">
      <c r="B443" s="1" t="s">
        <v>138</v>
      </c>
      <c r="C443" s="33"/>
      <c r="H443" s="1" t="s">
        <v>176</v>
      </c>
      <c r="I443" s="1" t="s">
        <v>172</v>
      </c>
      <c r="L443" s="1" t="s">
        <v>82</v>
      </c>
      <c r="M443" s="1" t="s">
        <v>84</v>
      </c>
      <c r="N443" s="1" t="s">
        <v>83</v>
      </c>
      <c r="O443" s="1" t="s">
        <v>178</v>
      </c>
      <c r="S443" s="1" t="s">
        <v>104</v>
      </c>
      <c r="T443" s="1" t="s">
        <v>106</v>
      </c>
    </row>
    <row r="444" spans="1:54" ht="14.25" hidden="1" customHeight="1" x14ac:dyDescent="0.2">
      <c r="C444" s="33" t="s">
        <v>72</v>
      </c>
      <c r="D444" s="34" t="s">
        <v>141</v>
      </c>
      <c r="E444" s="34"/>
      <c r="F444" s="34"/>
      <c r="H444" s="1" t="s">
        <v>180</v>
      </c>
      <c r="I444" s="1" t="s">
        <v>177</v>
      </c>
      <c r="L444" s="1" t="s">
        <v>82</v>
      </c>
      <c r="M444" s="1" t="s">
        <v>85</v>
      </c>
      <c r="N444" s="1" t="s">
        <v>83</v>
      </c>
      <c r="O444" s="1" t="s">
        <v>182</v>
      </c>
      <c r="S444" s="1" t="s">
        <v>112</v>
      </c>
      <c r="T444" s="1" t="s">
        <v>220</v>
      </c>
    </row>
    <row r="445" spans="1:54" hidden="1" x14ac:dyDescent="0.2">
      <c r="C445" s="33" t="s">
        <v>143</v>
      </c>
      <c r="D445" s="1" t="s">
        <v>175</v>
      </c>
      <c r="I445" s="1" t="s">
        <v>181</v>
      </c>
      <c r="L445" s="1" t="s">
        <v>82</v>
      </c>
      <c r="M445" s="1" t="s">
        <v>86</v>
      </c>
      <c r="N445" s="1" t="s">
        <v>83</v>
      </c>
      <c r="O445" s="1" t="s">
        <v>185</v>
      </c>
      <c r="S445" s="1" t="s">
        <v>117</v>
      </c>
      <c r="T445" s="1" t="s">
        <v>233</v>
      </c>
    </row>
    <row r="446" spans="1:54" ht="25.5" hidden="1" customHeight="1" x14ac:dyDescent="0.2">
      <c r="C446" s="33" t="s">
        <v>144</v>
      </c>
      <c r="D446" s="1" t="s">
        <v>179</v>
      </c>
      <c r="I446" s="1" t="s">
        <v>184</v>
      </c>
      <c r="L446" s="1" t="s">
        <v>87</v>
      </c>
      <c r="M446" s="1" t="s">
        <v>88</v>
      </c>
      <c r="N446" s="1" t="s">
        <v>149</v>
      </c>
      <c r="O446" s="1" t="s">
        <v>188</v>
      </c>
      <c r="S446" s="1" t="s">
        <v>120</v>
      </c>
      <c r="T446" s="1" t="s">
        <v>248</v>
      </c>
    </row>
    <row r="447" spans="1:54" hidden="1" x14ac:dyDescent="0.2">
      <c r="C447" s="33" t="s">
        <v>145</v>
      </c>
      <c r="D447" s="1" t="s">
        <v>183</v>
      </c>
      <c r="I447" s="1" t="s">
        <v>187</v>
      </c>
      <c r="L447" s="1" t="s">
        <v>87</v>
      </c>
      <c r="M447" s="1" t="s">
        <v>189</v>
      </c>
      <c r="N447" s="1" t="s">
        <v>149</v>
      </c>
      <c r="O447" s="1" t="s">
        <v>190</v>
      </c>
      <c r="S447" s="1" t="s">
        <v>305</v>
      </c>
      <c r="T447" s="1" t="s">
        <v>305</v>
      </c>
    </row>
    <row r="448" spans="1:54" hidden="1" x14ac:dyDescent="0.2">
      <c r="C448" s="33" t="s">
        <v>146</v>
      </c>
      <c r="D448" s="1" t="s">
        <v>186</v>
      </c>
      <c r="L448" s="1" t="s">
        <v>87</v>
      </c>
      <c r="M448" s="1" t="s">
        <v>192</v>
      </c>
      <c r="N448" s="1" t="s">
        <v>149</v>
      </c>
      <c r="O448" s="1" t="s">
        <v>89</v>
      </c>
      <c r="S448" s="33"/>
      <c r="T448" s="33"/>
    </row>
    <row r="449" spans="3:20" hidden="1" x14ac:dyDescent="0.2">
      <c r="C449" s="33" t="s">
        <v>147</v>
      </c>
      <c r="L449" s="1" t="s">
        <v>87</v>
      </c>
      <c r="M449" s="1" t="s">
        <v>134</v>
      </c>
      <c r="N449" s="1" t="s">
        <v>149</v>
      </c>
      <c r="O449" s="1" t="s">
        <v>90</v>
      </c>
      <c r="S449" s="33"/>
      <c r="T449" s="33"/>
    </row>
    <row r="450" spans="3:20" ht="14.25" hidden="1" customHeight="1" x14ac:dyDescent="0.25">
      <c r="C450" s="33"/>
      <c r="D450" s="34" t="s">
        <v>142</v>
      </c>
      <c r="E450" s="34"/>
      <c r="F450" s="34"/>
      <c r="H450" s="36" t="s">
        <v>250</v>
      </c>
      <c r="I450" s="36" t="s">
        <v>263</v>
      </c>
      <c r="L450" s="1" t="s">
        <v>87</v>
      </c>
      <c r="M450" s="1" t="s">
        <v>91</v>
      </c>
      <c r="N450" s="1" t="s">
        <v>149</v>
      </c>
      <c r="O450" s="1" t="s">
        <v>193</v>
      </c>
      <c r="S450" s="33"/>
      <c r="T450" s="33"/>
    </row>
    <row r="451" spans="3:20" ht="14.25" hidden="1" customHeight="1" x14ac:dyDescent="0.2">
      <c r="C451" s="33" t="s">
        <v>75</v>
      </c>
      <c r="D451" s="1" t="s">
        <v>142</v>
      </c>
      <c r="H451" s="37" t="s">
        <v>317</v>
      </c>
      <c r="I451" s="1" t="s">
        <v>264</v>
      </c>
      <c r="L451" s="1" t="s">
        <v>87</v>
      </c>
      <c r="M451" s="1" t="s">
        <v>195</v>
      </c>
      <c r="N451" s="1" t="s">
        <v>149</v>
      </c>
      <c r="O451" s="1" t="s">
        <v>196</v>
      </c>
      <c r="S451" s="33"/>
      <c r="T451" s="33"/>
    </row>
    <row r="452" spans="3:20" hidden="1" x14ac:dyDescent="0.2">
      <c r="C452" s="33" t="s">
        <v>148</v>
      </c>
      <c r="H452" s="37" t="s">
        <v>112</v>
      </c>
      <c r="I452" s="1" t="s">
        <v>321</v>
      </c>
      <c r="L452" s="1" t="s">
        <v>87</v>
      </c>
      <c r="M452" s="1" t="s">
        <v>198</v>
      </c>
      <c r="N452" s="1" t="s">
        <v>149</v>
      </c>
      <c r="O452" s="1" t="s">
        <v>92</v>
      </c>
      <c r="S452" s="33"/>
      <c r="T452" s="33"/>
    </row>
    <row r="453" spans="3:20" ht="25.5" hidden="1" customHeight="1" x14ac:dyDescent="0.2">
      <c r="C453" s="33" t="s">
        <v>149</v>
      </c>
      <c r="D453" s="34" t="s">
        <v>143</v>
      </c>
      <c r="E453" s="34"/>
      <c r="F453" s="34"/>
      <c r="H453" s="37" t="s">
        <v>139</v>
      </c>
      <c r="I453" s="1" t="s">
        <v>322</v>
      </c>
      <c r="L453" s="1" t="s">
        <v>93</v>
      </c>
      <c r="M453" s="1" t="s">
        <v>94</v>
      </c>
      <c r="N453" s="1" t="s">
        <v>95</v>
      </c>
      <c r="O453" s="1" t="s">
        <v>200</v>
      </c>
      <c r="S453" s="33"/>
      <c r="T453" s="33"/>
    </row>
    <row r="454" spans="3:20" hidden="1" x14ac:dyDescent="0.2">
      <c r="C454" s="33" t="s">
        <v>150</v>
      </c>
      <c r="D454" s="1" t="s">
        <v>191</v>
      </c>
      <c r="H454" s="37" t="s">
        <v>254</v>
      </c>
      <c r="I454" s="1" t="s">
        <v>320</v>
      </c>
      <c r="L454" s="1" t="s">
        <v>93</v>
      </c>
      <c r="M454" s="1" t="s">
        <v>96</v>
      </c>
      <c r="N454" s="1" t="s">
        <v>95</v>
      </c>
      <c r="O454" s="1" t="s">
        <v>202</v>
      </c>
      <c r="S454" s="33"/>
      <c r="T454" s="33"/>
    </row>
    <row r="455" spans="3:20" hidden="1" x14ac:dyDescent="0.2">
      <c r="C455" s="33" t="s">
        <v>259</v>
      </c>
      <c r="D455" s="1" t="s">
        <v>133</v>
      </c>
      <c r="I455" s="1" t="s">
        <v>324</v>
      </c>
      <c r="L455" s="1" t="s">
        <v>93</v>
      </c>
      <c r="M455" s="1" t="s">
        <v>97</v>
      </c>
      <c r="N455" s="1" t="s">
        <v>95</v>
      </c>
      <c r="O455" s="1" t="s">
        <v>98</v>
      </c>
      <c r="S455" s="33"/>
      <c r="T455" s="33"/>
    </row>
    <row r="456" spans="3:20" hidden="1" x14ac:dyDescent="0.2">
      <c r="C456" s="33" t="s">
        <v>151</v>
      </c>
      <c r="I456" s="1" t="s">
        <v>265</v>
      </c>
      <c r="L456" s="1" t="s">
        <v>93</v>
      </c>
      <c r="M456" s="1" t="s">
        <v>99</v>
      </c>
      <c r="N456" s="1" t="s">
        <v>95</v>
      </c>
      <c r="O456" s="1" t="s">
        <v>204</v>
      </c>
      <c r="S456" s="33"/>
      <c r="T456" s="33"/>
    </row>
    <row r="457" spans="3:20" hidden="1" x14ac:dyDescent="0.2">
      <c r="C457" s="33" t="s">
        <v>152</v>
      </c>
      <c r="D457" s="34" t="s">
        <v>144</v>
      </c>
      <c r="E457" s="34"/>
      <c r="F457" s="34"/>
      <c r="I457" s="1" t="s">
        <v>266</v>
      </c>
      <c r="L457" s="1" t="s">
        <v>93</v>
      </c>
      <c r="M457" s="1" t="s">
        <v>100</v>
      </c>
      <c r="N457" s="1" t="s">
        <v>95</v>
      </c>
      <c r="O457" s="1" t="s">
        <v>205</v>
      </c>
      <c r="S457" s="33"/>
      <c r="T457" s="33"/>
    </row>
    <row r="458" spans="3:20" hidden="1" x14ac:dyDescent="0.2">
      <c r="C458" s="33"/>
      <c r="D458" s="1" t="s">
        <v>73</v>
      </c>
      <c r="I458" s="1" t="s">
        <v>267</v>
      </c>
      <c r="L458" s="1" t="s">
        <v>93</v>
      </c>
      <c r="M458" s="1" t="s">
        <v>101</v>
      </c>
      <c r="N458" s="1" t="s">
        <v>95</v>
      </c>
      <c r="O458" s="1" t="s">
        <v>102</v>
      </c>
      <c r="S458" s="33"/>
      <c r="T458" s="33"/>
    </row>
    <row r="459" spans="3:20" hidden="1" x14ac:dyDescent="0.2">
      <c r="C459" s="33" t="s">
        <v>138</v>
      </c>
      <c r="D459" s="1" t="s">
        <v>194</v>
      </c>
      <c r="I459" s="1" t="s">
        <v>268</v>
      </c>
      <c r="L459" s="1" t="s">
        <v>93</v>
      </c>
      <c r="M459" s="1" t="s">
        <v>103</v>
      </c>
      <c r="N459" s="1" t="s">
        <v>95</v>
      </c>
      <c r="O459" s="1" t="s">
        <v>208</v>
      </c>
      <c r="S459" s="33"/>
      <c r="T459" s="33"/>
    </row>
    <row r="460" spans="3:20" ht="25.5" hidden="1" customHeight="1" x14ac:dyDescent="0.2">
      <c r="C460" s="33" t="s">
        <v>260</v>
      </c>
      <c r="D460" s="1" t="s">
        <v>197</v>
      </c>
      <c r="I460" s="1" t="s">
        <v>269</v>
      </c>
      <c r="L460" s="1" t="s">
        <v>104</v>
      </c>
      <c r="M460" s="1" t="s">
        <v>105</v>
      </c>
      <c r="N460" s="1" t="s">
        <v>106</v>
      </c>
      <c r="O460" s="1" t="s">
        <v>210</v>
      </c>
      <c r="S460" s="33"/>
      <c r="T460" s="33"/>
    </row>
    <row r="461" spans="3:20" hidden="1" x14ac:dyDescent="0.2">
      <c r="C461" s="33"/>
      <c r="I461" s="1" t="s">
        <v>270</v>
      </c>
      <c r="L461" s="1" t="s">
        <v>104</v>
      </c>
      <c r="M461" s="1" t="s">
        <v>107</v>
      </c>
      <c r="N461" s="1" t="s">
        <v>106</v>
      </c>
      <c r="O461" s="1" t="s">
        <v>211</v>
      </c>
      <c r="S461" s="33"/>
      <c r="T461" s="33"/>
    </row>
    <row r="462" spans="3:20" hidden="1" x14ac:dyDescent="0.2">
      <c r="D462" s="34" t="s">
        <v>145</v>
      </c>
      <c r="E462" s="34"/>
      <c r="F462" s="34"/>
      <c r="I462" s="1" t="s">
        <v>271</v>
      </c>
      <c r="L462" s="1" t="s">
        <v>104</v>
      </c>
      <c r="M462" s="1" t="s">
        <v>108</v>
      </c>
      <c r="N462" s="1" t="s">
        <v>106</v>
      </c>
      <c r="O462" s="1" t="s">
        <v>213</v>
      </c>
      <c r="S462" s="33"/>
      <c r="T462" s="33"/>
    </row>
    <row r="463" spans="3:20" hidden="1" x14ac:dyDescent="0.2">
      <c r="D463" s="1" t="s">
        <v>199</v>
      </c>
      <c r="I463" s="1" t="s">
        <v>272</v>
      </c>
      <c r="L463" s="1" t="s">
        <v>104</v>
      </c>
      <c r="M463" s="1" t="s">
        <v>109</v>
      </c>
      <c r="N463" s="1" t="s">
        <v>106</v>
      </c>
      <c r="O463" s="1" t="s">
        <v>214</v>
      </c>
      <c r="S463" s="33"/>
      <c r="T463" s="33"/>
    </row>
    <row r="464" spans="3:20" hidden="1" x14ac:dyDescent="0.2">
      <c r="D464" s="1" t="s">
        <v>201</v>
      </c>
      <c r="I464" s="1" t="s">
        <v>273</v>
      </c>
      <c r="L464" s="1" t="s">
        <v>104</v>
      </c>
      <c r="M464" s="1" t="s">
        <v>110</v>
      </c>
      <c r="N464" s="1" t="s">
        <v>106</v>
      </c>
      <c r="O464" s="1" t="s">
        <v>216</v>
      </c>
      <c r="S464" s="33"/>
      <c r="T464" s="33"/>
    </row>
    <row r="465" spans="3:20" hidden="1" x14ac:dyDescent="0.2">
      <c r="D465" s="1" t="s">
        <v>203</v>
      </c>
      <c r="L465" s="1" t="s">
        <v>104</v>
      </c>
      <c r="M465" s="1" t="s">
        <v>111</v>
      </c>
      <c r="N465" s="1" t="s">
        <v>106</v>
      </c>
      <c r="O465" s="1" t="s">
        <v>218</v>
      </c>
      <c r="S465" s="33"/>
      <c r="T465" s="33"/>
    </row>
    <row r="466" spans="3:20" ht="38.25" hidden="1" customHeight="1" x14ac:dyDescent="0.2">
      <c r="C466" s="33"/>
      <c r="H466" s="322" t="s">
        <v>274</v>
      </c>
      <c r="I466" s="322"/>
      <c r="J466" s="322"/>
      <c r="L466" s="1" t="s">
        <v>112</v>
      </c>
      <c r="M466" s="1" t="s">
        <v>219</v>
      </c>
      <c r="N466" s="1" t="s">
        <v>220</v>
      </c>
      <c r="O466" s="1" t="s">
        <v>221</v>
      </c>
      <c r="S466" s="33"/>
      <c r="T466" s="33"/>
    </row>
    <row r="467" spans="3:20" ht="30" hidden="1" x14ac:dyDescent="0.2">
      <c r="D467" s="34" t="s">
        <v>146</v>
      </c>
      <c r="E467" s="34"/>
      <c r="F467" s="34"/>
      <c r="H467" s="39" t="s">
        <v>276</v>
      </c>
      <c r="I467" s="39" t="s">
        <v>275</v>
      </c>
      <c r="J467" s="39" t="s">
        <v>297</v>
      </c>
      <c r="L467" s="1" t="s">
        <v>112</v>
      </c>
      <c r="M467" s="1" t="s">
        <v>113</v>
      </c>
      <c r="N467" s="1" t="s">
        <v>220</v>
      </c>
      <c r="O467" s="1" t="s">
        <v>223</v>
      </c>
      <c r="S467" s="33"/>
      <c r="T467" s="33"/>
    </row>
    <row r="468" spans="3:20" ht="15" hidden="1" x14ac:dyDescent="0.2">
      <c r="D468" s="1" t="s">
        <v>146</v>
      </c>
      <c r="H468" s="40" t="s">
        <v>160</v>
      </c>
      <c r="I468" s="41" t="s">
        <v>64</v>
      </c>
      <c r="J468" s="42">
        <v>0.2</v>
      </c>
      <c r="L468" s="1" t="s">
        <v>112</v>
      </c>
      <c r="M468" s="1" t="s">
        <v>114</v>
      </c>
      <c r="N468" s="1" t="s">
        <v>220</v>
      </c>
      <c r="O468" s="1" t="s">
        <v>225</v>
      </c>
      <c r="S468" s="33"/>
      <c r="T468" s="33"/>
    </row>
    <row r="469" spans="3:20" ht="15" hidden="1" x14ac:dyDescent="0.2">
      <c r="H469" s="40" t="s">
        <v>165</v>
      </c>
      <c r="I469" s="43" t="s">
        <v>58</v>
      </c>
      <c r="J469" s="42">
        <v>0.4</v>
      </c>
      <c r="L469" s="1" t="s">
        <v>112</v>
      </c>
      <c r="M469" s="1" t="s">
        <v>115</v>
      </c>
      <c r="N469" s="1" t="s">
        <v>220</v>
      </c>
      <c r="O469" s="1" t="s">
        <v>227</v>
      </c>
      <c r="S469" s="33"/>
      <c r="T469" s="33"/>
    </row>
    <row r="470" spans="3:20" ht="15" hidden="1" x14ac:dyDescent="0.2">
      <c r="D470" s="34" t="s">
        <v>147</v>
      </c>
      <c r="E470" s="34"/>
      <c r="F470" s="34"/>
      <c r="H470" s="40" t="s">
        <v>171</v>
      </c>
      <c r="I470" s="44" t="s">
        <v>61</v>
      </c>
      <c r="J470" s="42">
        <v>0.6</v>
      </c>
      <c r="L470" s="1" t="s">
        <v>112</v>
      </c>
      <c r="M470" s="1" t="s">
        <v>116</v>
      </c>
      <c r="N470" s="1" t="s">
        <v>220</v>
      </c>
      <c r="O470" s="1" t="s">
        <v>229</v>
      </c>
      <c r="S470" s="33"/>
      <c r="T470" s="33"/>
    </row>
    <row r="471" spans="3:20" ht="28.5" hidden="1" x14ac:dyDescent="0.2">
      <c r="D471" s="1" t="s">
        <v>135</v>
      </c>
      <c r="H471" s="40" t="s">
        <v>176</v>
      </c>
      <c r="I471" s="45" t="s">
        <v>50</v>
      </c>
      <c r="J471" s="42">
        <v>0.8</v>
      </c>
      <c r="L471" s="1" t="s">
        <v>112</v>
      </c>
      <c r="M471" s="1" t="s">
        <v>136</v>
      </c>
      <c r="N471" s="1" t="s">
        <v>220</v>
      </c>
      <c r="O471" s="1" t="s">
        <v>90</v>
      </c>
      <c r="S471" s="33"/>
      <c r="T471" s="33"/>
    </row>
    <row r="472" spans="3:20" ht="38.25" hidden="1" customHeight="1" x14ac:dyDescent="0.2">
      <c r="D472" s="1" t="s">
        <v>206</v>
      </c>
      <c r="H472" s="40" t="s">
        <v>180</v>
      </c>
      <c r="I472" s="46" t="s">
        <v>66</v>
      </c>
      <c r="J472" s="42">
        <v>1</v>
      </c>
      <c r="L472" s="1" t="s">
        <v>117</v>
      </c>
      <c r="M472" s="1" t="s">
        <v>232</v>
      </c>
      <c r="N472" s="1" t="s">
        <v>233</v>
      </c>
      <c r="O472" s="1" t="s">
        <v>234</v>
      </c>
      <c r="S472" s="33"/>
      <c r="T472" s="33"/>
    </row>
    <row r="473" spans="3:20" hidden="1" x14ac:dyDescent="0.2">
      <c r="D473" s="1" t="s">
        <v>207</v>
      </c>
      <c r="L473" s="1" t="s">
        <v>117</v>
      </c>
      <c r="M473" s="1" t="s">
        <v>236</v>
      </c>
      <c r="N473" s="1" t="s">
        <v>233</v>
      </c>
      <c r="O473" s="1" t="s">
        <v>237</v>
      </c>
      <c r="S473" s="33"/>
      <c r="T473" s="33"/>
    </row>
    <row r="474" spans="3:20" ht="15" hidden="1" x14ac:dyDescent="0.2">
      <c r="D474" s="1" t="s">
        <v>209</v>
      </c>
      <c r="H474" s="323" t="s">
        <v>36</v>
      </c>
      <c r="I474" s="323"/>
      <c r="L474" s="1" t="s">
        <v>117</v>
      </c>
      <c r="M474" s="1" t="s">
        <v>239</v>
      </c>
      <c r="N474" s="1" t="s">
        <v>233</v>
      </c>
      <c r="O474" s="1" t="s">
        <v>240</v>
      </c>
      <c r="S474" s="33"/>
      <c r="T474" s="33"/>
    </row>
    <row r="475" spans="3:20" ht="15" hidden="1" x14ac:dyDescent="0.2">
      <c r="D475" s="1" t="s">
        <v>74</v>
      </c>
      <c r="H475" s="39" t="s">
        <v>275</v>
      </c>
      <c r="I475" s="38" t="s">
        <v>11</v>
      </c>
      <c r="L475" s="1" t="s">
        <v>117</v>
      </c>
      <c r="M475" s="1" t="s">
        <v>242</v>
      </c>
      <c r="N475" s="1" t="s">
        <v>233</v>
      </c>
      <c r="O475" s="1" t="s">
        <v>243</v>
      </c>
      <c r="S475" s="33"/>
      <c r="T475" s="33"/>
    </row>
    <row r="476" spans="3:20" ht="15" hidden="1" x14ac:dyDescent="0.2">
      <c r="D476" s="1" t="s">
        <v>212</v>
      </c>
      <c r="H476" s="41" t="s">
        <v>65</v>
      </c>
      <c r="I476" s="42">
        <v>0.2</v>
      </c>
      <c r="L476" s="1" t="s">
        <v>117</v>
      </c>
      <c r="M476" s="1" t="s">
        <v>245</v>
      </c>
      <c r="N476" s="1" t="s">
        <v>233</v>
      </c>
      <c r="O476" s="1" t="s">
        <v>118</v>
      </c>
      <c r="S476" s="33"/>
      <c r="T476" s="33"/>
    </row>
    <row r="477" spans="3:20" ht="15" hidden="1" x14ac:dyDescent="0.2">
      <c r="H477" s="43" t="s">
        <v>128</v>
      </c>
      <c r="I477" s="42">
        <v>0.4</v>
      </c>
      <c r="L477" s="1" t="s">
        <v>117</v>
      </c>
      <c r="M477" s="1" t="s">
        <v>119</v>
      </c>
      <c r="N477" s="1" t="s">
        <v>233</v>
      </c>
      <c r="O477" s="1" t="s">
        <v>247</v>
      </c>
      <c r="S477" s="33"/>
      <c r="T477" s="33"/>
    </row>
    <row r="478" spans="3:20" ht="14.25" hidden="1" customHeight="1" x14ac:dyDescent="0.2">
      <c r="D478" s="34" t="s">
        <v>148</v>
      </c>
      <c r="E478" s="34"/>
      <c r="F478" s="34"/>
      <c r="H478" s="44" t="s">
        <v>51</v>
      </c>
      <c r="I478" s="42">
        <v>0.6</v>
      </c>
      <c r="L478" s="1" t="s">
        <v>120</v>
      </c>
      <c r="M478" s="1" t="s">
        <v>121</v>
      </c>
      <c r="N478" s="1" t="s">
        <v>248</v>
      </c>
      <c r="O478" s="1" t="s">
        <v>122</v>
      </c>
      <c r="S478" s="33"/>
      <c r="T478" s="33"/>
    </row>
    <row r="479" spans="3:20" ht="15" hidden="1" x14ac:dyDescent="0.2">
      <c r="D479" s="1" t="s">
        <v>148</v>
      </c>
      <c r="H479" s="45" t="s">
        <v>62</v>
      </c>
      <c r="I479" s="42">
        <v>0.8</v>
      </c>
      <c r="L479" s="1" t="s">
        <v>120</v>
      </c>
      <c r="M479" s="1" t="s">
        <v>123</v>
      </c>
      <c r="N479" s="1" t="s">
        <v>248</v>
      </c>
      <c r="O479" s="1" t="s">
        <v>249</v>
      </c>
      <c r="S479" s="33"/>
      <c r="T479" s="33"/>
    </row>
    <row r="480" spans="3:20" ht="15" hidden="1" x14ac:dyDescent="0.2">
      <c r="H480" s="46" t="s">
        <v>131</v>
      </c>
      <c r="I480" s="42">
        <v>1</v>
      </c>
      <c r="L480" s="1" t="s">
        <v>120</v>
      </c>
      <c r="M480" s="1" t="s">
        <v>124</v>
      </c>
      <c r="N480" s="1" t="s">
        <v>248</v>
      </c>
      <c r="O480" s="1" t="s">
        <v>90</v>
      </c>
      <c r="S480" s="33"/>
      <c r="T480" s="33"/>
    </row>
    <row r="481" spans="4:20" hidden="1" x14ac:dyDescent="0.2">
      <c r="D481" s="34" t="s">
        <v>149</v>
      </c>
      <c r="E481" s="34"/>
      <c r="F481" s="34"/>
      <c r="L481" s="1" t="s">
        <v>120</v>
      </c>
      <c r="M481" s="1" t="s">
        <v>125</v>
      </c>
      <c r="N481" s="1" t="s">
        <v>248</v>
      </c>
      <c r="O481" s="1" t="s">
        <v>252</v>
      </c>
      <c r="S481" s="33"/>
      <c r="T481" s="33"/>
    </row>
    <row r="482" spans="4:20" hidden="1" x14ac:dyDescent="0.2">
      <c r="D482" s="1" t="s">
        <v>215</v>
      </c>
      <c r="L482" s="1" t="s">
        <v>120</v>
      </c>
      <c r="M482" s="1" t="s">
        <v>126</v>
      </c>
      <c r="N482" s="1" t="s">
        <v>248</v>
      </c>
      <c r="O482" s="1" t="s">
        <v>253</v>
      </c>
      <c r="S482" s="33"/>
      <c r="T482" s="33"/>
    </row>
    <row r="483" spans="4:20" ht="15" hidden="1" x14ac:dyDescent="0.2">
      <c r="D483" s="1" t="s">
        <v>217</v>
      </c>
      <c r="H483" s="35" t="s">
        <v>16</v>
      </c>
      <c r="L483" s="1" t="s">
        <v>120</v>
      </c>
      <c r="M483" s="1" t="s">
        <v>127</v>
      </c>
      <c r="N483" s="1" t="s">
        <v>248</v>
      </c>
      <c r="O483" s="1" t="s">
        <v>256</v>
      </c>
      <c r="S483" s="33"/>
      <c r="T483" s="33"/>
    </row>
    <row r="484" spans="4:20" hidden="1" x14ac:dyDescent="0.2">
      <c r="D484" s="1" t="s">
        <v>76</v>
      </c>
      <c r="H484" s="1" t="s">
        <v>35</v>
      </c>
      <c r="L484" s="1" t="s">
        <v>120</v>
      </c>
      <c r="M484" s="1" t="s">
        <v>257</v>
      </c>
      <c r="N484" s="1" t="s">
        <v>248</v>
      </c>
      <c r="O484" s="1" t="s">
        <v>258</v>
      </c>
      <c r="S484" s="33"/>
      <c r="T484" s="33"/>
    </row>
    <row r="485" spans="4:20" hidden="1" x14ac:dyDescent="0.25">
      <c r="D485" s="1" t="s">
        <v>222</v>
      </c>
      <c r="H485" s="1" t="s">
        <v>36</v>
      </c>
    </row>
    <row r="486" spans="4:20" hidden="1" x14ac:dyDescent="0.25"/>
    <row r="487" spans="4:20" ht="15" hidden="1" x14ac:dyDescent="0.25">
      <c r="D487" s="34" t="s">
        <v>150</v>
      </c>
      <c r="E487" s="34"/>
      <c r="F487" s="34"/>
      <c r="H487" s="34" t="s">
        <v>37</v>
      </c>
      <c r="J487" s="35" t="s">
        <v>38</v>
      </c>
    </row>
    <row r="488" spans="4:20" hidden="1" x14ac:dyDescent="0.25">
      <c r="D488" s="1" t="s">
        <v>224</v>
      </c>
      <c r="H488" s="1" t="s">
        <v>53</v>
      </c>
      <c r="I488" s="1">
        <v>25</v>
      </c>
      <c r="J488" s="1" t="s">
        <v>63</v>
      </c>
      <c r="K488" s="1">
        <v>25</v>
      </c>
    </row>
    <row r="489" spans="4:20" hidden="1" x14ac:dyDescent="0.25">
      <c r="D489" s="1" t="s">
        <v>226</v>
      </c>
      <c r="H489" s="1" t="s">
        <v>70</v>
      </c>
      <c r="I489" s="1">
        <v>15</v>
      </c>
      <c r="J489" s="1" t="s">
        <v>54</v>
      </c>
      <c r="K489" s="1">
        <v>15</v>
      </c>
    </row>
    <row r="490" spans="4:20" hidden="1" x14ac:dyDescent="0.25">
      <c r="D490" s="1" t="s">
        <v>228</v>
      </c>
      <c r="H490" s="1" t="s">
        <v>67</v>
      </c>
      <c r="I490" s="1">
        <v>10</v>
      </c>
    </row>
    <row r="491" spans="4:20" hidden="1" x14ac:dyDescent="0.25">
      <c r="D491" s="1" t="s">
        <v>230</v>
      </c>
    </row>
    <row r="492" spans="4:20" hidden="1" x14ac:dyDescent="0.25">
      <c r="D492" s="1" t="s">
        <v>231</v>
      </c>
      <c r="H492" s="1" t="s">
        <v>277</v>
      </c>
      <c r="I492" s="1">
        <f>I488+K488</f>
        <v>50</v>
      </c>
    </row>
    <row r="493" spans="4:20" hidden="1" x14ac:dyDescent="0.25">
      <c r="H493" s="1" t="s">
        <v>278</v>
      </c>
      <c r="I493" s="1">
        <f>I488+K489</f>
        <v>40</v>
      </c>
    </row>
    <row r="494" spans="4:20" hidden="1" x14ac:dyDescent="0.25">
      <c r="D494" s="34" t="s">
        <v>259</v>
      </c>
      <c r="E494" s="34"/>
      <c r="F494" s="34"/>
      <c r="H494" s="1" t="s">
        <v>279</v>
      </c>
      <c r="I494" s="1">
        <f>I489+K488</f>
        <v>40</v>
      </c>
    </row>
    <row r="495" spans="4:20" hidden="1" x14ac:dyDescent="0.25">
      <c r="D495" s="1" t="s">
        <v>235</v>
      </c>
      <c r="H495" s="1" t="s">
        <v>280</v>
      </c>
      <c r="I495" s="1">
        <f>I489+K489</f>
        <v>30</v>
      </c>
    </row>
    <row r="496" spans="4:20" hidden="1" x14ac:dyDescent="0.25">
      <c r="D496" s="1" t="s">
        <v>238</v>
      </c>
      <c r="H496" s="1" t="s">
        <v>281</v>
      </c>
      <c r="I496" s="1">
        <f>I490+K488</f>
        <v>35</v>
      </c>
    </row>
    <row r="497" spans="4:13" hidden="1" x14ac:dyDescent="0.25">
      <c r="D497" s="1" t="s">
        <v>241</v>
      </c>
      <c r="H497" s="1" t="s">
        <v>282</v>
      </c>
      <c r="I497" s="1">
        <f>I490+K489</f>
        <v>25</v>
      </c>
    </row>
    <row r="498" spans="4:13" hidden="1" x14ac:dyDescent="0.25">
      <c r="D498" s="1" t="s">
        <v>244</v>
      </c>
    </row>
    <row r="499" spans="4:13" ht="15" hidden="1" customHeight="1" x14ac:dyDescent="0.25">
      <c r="D499" s="1" t="s">
        <v>246</v>
      </c>
    </row>
    <row r="500" spans="4:13" ht="15" hidden="1" customHeight="1" x14ac:dyDescent="0.25">
      <c r="H500" s="35" t="s">
        <v>40</v>
      </c>
      <c r="I500" s="35" t="s">
        <v>41</v>
      </c>
      <c r="J500" s="35" t="s">
        <v>42</v>
      </c>
      <c r="K500" s="35" t="s">
        <v>26</v>
      </c>
      <c r="L500" s="35" t="s">
        <v>32</v>
      </c>
      <c r="M500" s="35" t="s">
        <v>34</v>
      </c>
    </row>
    <row r="501" spans="4:13" ht="15" hidden="1" customHeight="1" x14ac:dyDescent="0.25">
      <c r="D501" s="34" t="s">
        <v>151</v>
      </c>
      <c r="E501" s="34"/>
      <c r="F501" s="34"/>
      <c r="H501" s="1" t="s">
        <v>55</v>
      </c>
      <c r="I501" s="1" t="s">
        <v>56</v>
      </c>
      <c r="J501" s="1" t="s">
        <v>57</v>
      </c>
      <c r="K501" s="1" t="s">
        <v>301</v>
      </c>
      <c r="L501" s="1" t="s">
        <v>286</v>
      </c>
      <c r="M501" s="1" t="s">
        <v>293</v>
      </c>
    </row>
    <row r="502" spans="4:13" ht="15" hidden="1" customHeight="1" x14ac:dyDescent="0.25">
      <c r="D502" s="1" t="s">
        <v>77</v>
      </c>
      <c r="H502" s="1" t="s">
        <v>169</v>
      </c>
      <c r="I502" s="1" t="s">
        <v>129</v>
      </c>
      <c r="J502" s="1" t="s">
        <v>283</v>
      </c>
      <c r="K502" s="1" t="s">
        <v>284</v>
      </c>
      <c r="L502" s="1" t="s">
        <v>287</v>
      </c>
      <c r="M502" s="1" t="s">
        <v>294</v>
      </c>
    </row>
    <row r="503" spans="4:13" hidden="1" x14ac:dyDescent="0.25">
      <c r="D503" s="1" t="s">
        <v>78</v>
      </c>
      <c r="K503" s="1" t="s">
        <v>59</v>
      </c>
      <c r="L503" s="1" t="s">
        <v>288</v>
      </c>
      <c r="M503" s="1" t="s">
        <v>295</v>
      </c>
    </row>
    <row r="504" spans="4:13" hidden="1" x14ac:dyDescent="0.25">
      <c r="D504" s="1" t="s">
        <v>79</v>
      </c>
      <c r="K504" s="1" t="s">
        <v>285</v>
      </c>
      <c r="L504" s="1" t="s">
        <v>289</v>
      </c>
      <c r="M504" s="1" t="s">
        <v>296</v>
      </c>
    </row>
    <row r="505" spans="4:13" hidden="1" x14ac:dyDescent="0.25">
      <c r="D505" s="1" t="s">
        <v>251</v>
      </c>
      <c r="L505" s="1" t="s">
        <v>290</v>
      </c>
    </row>
    <row r="506" spans="4:13" hidden="1" x14ac:dyDescent="0.25">
      <c r="D506" s="1" t="s">
        <v>80</v>
      </c>
      <c r="L506" s="1" t="s">
        <v>291</v>
      </c>
    </row>
    <row r="507" spans="4:13" hidden="1" x14ac:dyDescent="0.25">
      <c r="D507" s="1" t="s">
        <v>255</v>
      </c>
      <c r="L507" s="1" t="s">
        <v>292</v>
      </c>
    </row>
    <row r="508" spans="4:13" hidden="1" x14ac:dyDescent="0.25"/>
    <row r="509" spans="4:13" hidden="1" x14ac:dyDescent="0.25">
      <c r="D509" s="34" t="s">
        <v>152</v>
      </c>
      <c r="E509" s="34"/>
      <c r="F509" s="34"/>
    </row>
    <row r="510" spans="4:13" hidden="1" x14ac:dyDescent="0.25">
      <c r="D510" s="1" t="s">
        <v>81</v>
      </c>
    </row>
    <row r="511" spans="4:13" hidden="1" x14ac:dyDescent="0.25"/>
    <row r="512" spans="4:13" hidden="1" x14ac:dyDescent="0.25">
      <c r="D512" s="34" t="s">
        <v>260</v>
      </c>
      <c r="E512" s="34"/>
      <c r="F512" s="34"/>
    </row>
    <row r="513" spans="4:4" hidden="1" x14ac:dyDescent="0.25">
      <c r="D513" s="1" t="s">
        <v>260</v>
      </c>
    </row>
    <row r="514" spans="4:4" hidden="1" x14ac:dyDescent="0.25"/>
    <row r="515" spans="4:4" hidden="1" x14ac:dyDescent="0.25"/>
    <row r="516" spans="4:4" hidden="1" x14ac:dyDescent="0.25"/>
    <row r="517" spans="4:4" hidden="1" x14ac:dyDescent="0.25"/>
    <row r="518" spans="4:4" hidden="1" x14ac:dyDescent="0.25"/>
    <row r="519" spans="4:4" hidden="1" x14ac:dyDescent="0.25"/>
    <row r="520" spans="4:4" hidden="1" x14ac:dyDescent="0.25"/>
    <row r="521" spans="4:4" hidden="1" x14ac:dyDescent="0.25"/>
    <row r="522" spans="4:4" hidden="1" x14ac:dyDescent="0.25"/>
    <row r="523" spans="4:4" hidden="1" x14ac:dyDescent="0.25"/>
    <row r="524" spans="4:4" hidden="1" x14ac:dyDescent="0.25"/>
    <row r="525" spans="4:4" hidden="1" x14ac:dyDescent="0.25"/>
    <row r="526" spans="4:4" hidden="1" x14ac:dyDescent="0.25"/>
    <row r="527" spans="4:4" hidden="1" x14ac:dyDescent="0.25"/>
    <row r="528" spans="4:4"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sheetData>
  <sheetProtection algorithmName="SHA-512" hashValue="K3zGBJvnzLMQnvQtgx0bBGu+axh2/Q+xMSJwrINnXDEypaEyLaqZnS51KcNqXtqF2JmOvpCqDevc+hNg2NaM8w==" saltValue="9oPvnOKhtwROpqC4vJqeXw==" spinCount="100000" sheet="1" objects="1" scenarios="1"/>
  <autoFilter ref="A6:BB374">
    <filterColumn colId="4" showButton="0"/>
    <filterColumn colId="22" showButton="0"/>
    <filterColumn colId="23" showButton="0"/>
    <filterColumn colId="24" showButton="0"/>
    <filterColumn colId="25" showButton="0"/>
    <filterColumn colId="26" showButton="0"/>
    <filterColumn colId="27" showButton="0"/>
    <filterColumn colId="30" showButton="0"/>
    <filterColumn colId="32" showButton="0"/>
  </autoFilter>
  <dataConsolidate/>
  <mergeCells count="6535">
    <mergeCell ref="AN342:AN343"/>
    <mergeCell ref="AO342:AO343"/>
    <mergeCell ref="AP342:AP343"/>
    <mergeCell ref="AQ342:AQ343"/>
    <mergeCell ref="AR342:AR343"/>
    <mergeCell ref="AS342:AS343"/>
    <mergeCell ref="AT342:AT343"/>
    <mergeCell ref="AU342:AU343"/>
    <mergeCell ref="AV342:AV343"/>
    <mergeCell ref="AX342:AX343"/>
    <mergeCell ref="AY342:AY343"/>
    <mergeCell ref="AZ342:AZ343"/>
    <mergeCell ref="BA342:BA343"/>
    <mergeCell ref="BB342:BB343"/>
    <mergeCell ref="AW342:AW343"/>
    <mergeCell ref="AW366:AW367"/>
    <mergeCell ref="AW328:AW329"/>
    <mergeCell ref="AW330:AW331"/>
    <mergeCell ref="AW332:AW333"/>
    <mergeCell ref="AW334:AW335"/>
    <mergeCell ref="AW336:AW337"/>
    <mergeCell ref="AW338:AW339"/>
    <mergeCell ref="AW340:AW341"/>
    <mergeCell ref="AW356:AW357"/>
    <mergeCell ref="AW364:AW365"/>
    <mergeCell ref="AR362:AR363"/>
    <mergeCell ref="AX362:AX363"/>
    <mergeCell ref="AY362:AY363"/>
    <mergeCell ref="BB360:BB361"/>
    <mergeCell ref="AR366:AR367"/>
    <mergeCell ref="BB366:BB367"/>
    <mergeCell ref="BB362:BB363"/>
    <mergeCell ref="A342:A343"/>
    <mergeCell ref="B342:B343"/>
    <mergeCell ref="C342:C343"/>
    <mergeCell ref="D342:D343"/>
    <mergeCell ref="E342:E343"/>
    <mergeCell ref="F342:F343"/>
    <mergeCell ref="G342:G343"/>
    <mergeCell ref="H342:H343"/>
    <mergeCell ref="I342:I343"/>
    <mergeCell ref="J342:J343"/>
    <mergeCell ref="K342:K343"/>
    <mergeCell ref="L342:L343"/>
    <mergeCell ref="M342:M343"/>
    <mergeCell ref="N342:N343"/>
    <mergeCell ref="O342:O343"/>
    <mergeCell ref="P342:P343"/>
    <mergeCell ref="Q342:Q343"/>
    <mergeCell ref="R342:R343"/>
    <mergeCell ref="S342:S343"/>
    <mergeCell ref="AD342:AD343"/>
    <mergeCell ref="AJ342:AJ343"/>
    <mergeCell ref="AK342:AK343"/>
    <mergeCell ref="AL342:AL343"/>
    <mergeCell ref="AM342:AM343"/>
    <mergeCell ref="BA60:BA61"/>
    <mergeCell ref="BB192:BB193"/>
    <mergeCell ref="AP188:AP189"/>
    <mergeCell ref="AQ188:AQ189"/>
    <mergeCell ref="AR188:AR189"/>
    <mergeCell ref="BA188:BA189"/>
    <mergeCell ref="BB188:BB189"/>
    <mergeCell ref="AV192:AV193"/>
    <mergeCell ref="AW192:AW193"/>
    <mergeCell ref="AX192:AX193"/>
    <mergeCell ref="AY192:AY193"/>
    <mergeCell ref="AZ192:AZ193"/>
    <mergeCell ref="AN184:AN185"/>
    <mergeCell ref="AO184:AO185"/>
    <mergeCell ref="AZ172:AZ173"/>
    <mergeCell ref="AZ174:AZ175"/>
    <mergeCell ref="BB174:BB175"/>
    <mergeCell ref="BB178:BB179"/>
    <mergeCell ref="AP176:AP177"/>
    <mergeCell ref="AO176:AO177"/>
    <mergeCell ref="AN176:AN177"/>
    <mergeCell ref="AX180:AX181"/>
    <mergeCell ref="AY180:AY181"/>
    <mergeCell ref="AZ180:AZ181"/>
    <mergeCell ref="AS182:AS183"/>
    <mergeCell ref="AT182:AT183"/>
    <mergeCell ref="AU182:AU183"/>
    <mergeCell ref="AV182:AV183"/>
    <mergeCell ref="AX182:AX183"/>
    <mergeCell ref="AY182:AY183"/>
    <mergeCell ref="BB184:BB185"/>
    <mergeCell ref="BA174:BA175"/>
    <mergeCell ref="S192:S193"/>
    <mergeCell ref="AD192:AD193"/>
    <mergeCell ref="AJ192:AJ193"/>
    <mergeCell ref="AK192:AK193"/>
    <mergeCell ref="AL192:AL193"/>
    <mergeCell ref="AM192:AM193"/>
    <mergeCell ref="AN192:AN193"/>
    <mergeCell ref="AO192:AO193"/>
    <mergeCell ref="AP192:AP193"/>
    <mergeCell ref="AQ192:AQ193"/>
    <mergeCell ref="AO186:AO187"/>
    <mergeCell ref="AP186:AP187"/>
    <mergeCell ref="AQ186:AQ187"/>
    <mergeCell ref="AX178:AX179"/>
    <mergeCell ref="AR182:AR183"/>
    <mergeCell ref="BB176:BB177"/>
    <mergeCell ref="AX176:AX177"/>
    <mergeCell ref="AZ182:AZ183"/>
    <mergeCell ref="AY178:AY179"/>
    <mergeCell ref="AN186:AN187"/>
    <mergeCell ref="AU186:AU187"/>
    <mergeCell ref="AR186:AR187"/>
    <mergeCell ref="AM186:AM187"/>
    <mergeCell ref="AZ142:AZ143"/>
    <mergeCell ref="AR192:AR193"/>
    <mergeCell ref="AJ174:AJ175"/>
    <mergeCell ref="AK174:AK175"/>
    <mergeCell ref="AL174:AL175"/>
    <mergeCell ref="AM174:AM175"/>
    <mergeCell ref="AN174:AN175"/>
    <mergeCell ref="AO174:AO175"/>
    <mergeCell ref="AP174:AP175"/>
    <mergeCell ref="AQ174:AQ175"/>
    <mergeCell ref="AL172:AL173"/>
    <mergeCell ref="AM172:AM173"/>
    <mergeCell ref="AN172:AN173"/>
    <mergeCell ref="AO172:AO173"/>
    <mergeCell ref="AP172:AP173"/>
    <mergeCell ref="AQ172:AQ173"/>
    <mergeCell ref="AR172:AR173"/>
    <mergeCell ref="AX142:AX143"/>
    <mergeCell ref="AY142:AY143"/>
    <mergeCell ref="AX144:AX145"/>
    <mergeCell ref="AY144:AY145"/>
    <mergeCell ref="AZ144:AZ145"/>
    <mergeCell ref="AX148:AX149"/>
    <mergeCell ref="AY148:AY149"/>
    <mergeCell ref="AL168:AL169"/>
    <mergeCell ref="AM168:AM169"/>
    <mergeCell ref="AN168:AN169"/>
    <mergeCell ref="AO168:AO169"/>
    <mergeCell ref="AP168:AP169"/>
    <mergeCell ref="AQ168:AQ169"/>
    <mergeCell ref="AR168:AR169"/>
    <mergeCell ref="AL166:AL167"/>
    <mergeCell ref="R188:R189"/>
    <mergeCell ref="S188:S189"/>
    <mergeCell ref="AD188:AD189"/>
    <mergeCell ref="AJ188:AJ189"/>
    <mergeCell ref="AK188:AK189"/>
    <mergeCell ref="AL188:AL189"/>
    <mergeCell ref="AM188:AM189"/>
    <mergeCell ref="AN188:AN189"/>
    <mergeCell ref="AO188:AO189"/>
    <mergeCell ref="AL184:AL185"/>
    <mergeCell ref="AM184:AM185"/>
    <mergeCell ref="AP184:AP185"/>
    <mergeCell ref="AQ184:AQ185"/>
    <mergeCell ref="BA184:BA185"/>
    <mergeCell ref="A192:A193"/>
    <mergeCell ref="B192:B193"/>
    <mergeCell ref="C192:C193"/>
    <mergeCell ref="D192:D193"/>
    <mergeCell ref="E192:E193"/>
    <mergeCell ref="F192:F193"/>
    <mergeCell ref="G192:G193"/>
    <mergeCell ref="H192:H193"/>
    <mergeCell ref="I192:I193"/>
    <mergeCell ref="J192:J193"/>
    <mergeCell ref="K192:K193"/>
    <mergeCell ref="L192:L193"/>
    <mergeCell ref="M192:M193"/>
    <mergeCell ref="N192:N193"/>
    <mergeCell ref="O192:O193"/>
    <mergeCell ref="P192:P193"/>
    <mergeCell ref="Q192:Q193"/>
    <mergeCell ref="R192:R193"/>
    <mergeCell ref="P186:P187"/>
    <mergeCell ref="Q186:Q187"/>
    <mergeCell ref="A188:A189"/>
    <mergeCell ref="B188:B189"/>
    <mergeCell ref="C188:C189"/>
    <mergeCell ref="D188:D189"/>
    <mergeCell ref="E188:E189"/>
    <mergeCell ref="F188:F189"/>
    <mergeCell ref="G188:G189"/>
    <mergeCell ref="H188:H189"/>
    <mergeCell ref="I188:I189"/>
    <mergeCell ref="J188:J189"/>
    <mergeCell ref="K188:K189"/>
    <mergeCell ref="L188:L189"/>
    <mergeCell ref="M188:M189"/>
    <mergeCell ref="N188:N189"/>
    <mergeCell ref="O188:O189"/>
    <mergeCell ref="P188:P189"/>
    <mergeCell ref="Q188:Q189"/>
    <mergeCell ref="A186:A187"/>
    <mergeCell ref="B186:B187"/>
    <mergeCell ref="C186:C187"/>
    <mergeCell ref="D186:D187"/>
    <mergeCell ref="E186:E187"/>
    <mergeCell ref="F186:F187"/>
    <mergeCell ref="G186:G187"/>
    <mergeCell ref="H186:H187"/>
    <mergeCell ref="I186:I187"/>
    <mergeCell ref="J186:J187"/>
    <mergeCell ref="K186:K187"/>
    <mergeCell ref="L186:L187"/>
    <mergeCell ref="M186:M187"/>
    <mergeCell ref="Q184:Q185"/>
    <mergeCell ref="S182:S183"/>
    <mergeCell ref="R184:R185"/>
    <mergeCell ref="S184:S185"/>
    <mergeCell ref="AD184:AD185"/>
    <mergeCell ref="AJ184:AJ185"/>
    <mergeCell ref="AK184:AK185"/>
    <mergeCell ref="AD178:AD179"/>
    <mergeCell ref="AJ178:AJ179"/>
    <mergeCell ref="AK178:AK179"/>
    <mergeCell ref="AL178:AL179"/>
    <mergeCell ref="AM178:AM179"/>
    <mergeCell ref="AN178:AN179"/>
    <mergeCell ref="AO178:AO179"/>
    <mergeCell ref="AP178:AP179"/>
    <mergeCell ref="AQ178:AQ179"/>
    <mergeCell ref="Q180:Q181"/>
    <mergeCell ref="R180:R181"/>
    <mergeCell ref="Q182:Q183"/>
    <mergeCell ref="AM182:AM183"/>
    <mergeCell ref="AN182:AN183"/>
    <mergeCell ref="AO182:AO183"/>
    <mergeCell ref="AP182:AP183"/>
    <mergeCell ref="AQ182:AQ183"/>
    <mergeCell ref="AD182:AD183"/>
    <mergeCell ref="AJ182:AJ183"/>
    <mergeCell ref="AK182:AK183"/>
    <mergeCell ref="AL182:AL183"/>
    <mergeCell ref="N186:N187"/>
    <mergeCell ref="O186:O187"/>
    <mergeCell ref="S180:S181"/>
    <mergeCell ref="AJ180:AJ181"/>
    <mergeCell ref="E180:E181"/>
    <mergeCell ref="F180:F181"/>
    <mergeCell ref="A180:A181"/>
    <mergeCell ref="B180:B181"/>
    <mergeCell ref="C180:C181"/>
    <mergeCell ref="D180:D181"/>
    <mergeCell ref="G180:G181"/>
    <mergeCell ref="H180:H181"/>
    <mergeCell ref="I180:I181"/>
    <mergeCell ref="J180:J181"/>
    <mergeCell ref="K180:K181"/>
    <mergeCell ref="L180:L181"/>
    <mergeCell ref="M180:M181"/>
    <mergeCell ref="A184:A185"/>
    <mergeCell ref="B184:B185"/>
    <mergeCell ref="C184:C185"/>
    <mergeCell ref="D184:D185"/>
    <mergeCell ref="E184:E185"/>
    <mergeCell ref="F184:F185"/>
    <mergeCell ref="G184:G185"/>
    <mergeCell ref="H184:H185"/>
    <mergeCell ref="I184:I185"/>
    <mergeCell ref="J184:J185"/>
    <mergeCell ref="K184:K185"/>
    <mergeCell ref="L184:L185"/>
    <mergeCell ref="M184:M185"/>
    <mergeCell ref="N184:N185"/>
    <mergeCell ref="O184:O185"/>
    <mergeCell ref="P184:P185"/>
    <mergeCell ref="E182:E183"/>
    <mergeCell ref="F182:F183"/>
    <mergeCell ref="A182:A183"/>
    <mergeCell ref="B182:B183"/>
    <mergeCell ref="C182:C183"/>
    <mergeCell ref="D182:D183"/>
    <mergeCell ref="G182:G183"/>
    <mergeCell ref="H182:H183"/>
    <mergeCell ref="I182:I183"/>
    <mergeCell ref="J182:J183"/>
    <mergeCell ref="K182:K183"/>
    <mergeCell ref="L182:L183"/>
    <mergeCell ref="M182:M183"/>
    <mergeCell ref="N182:N183"/>
    <mergeCell ref="O182:O183"/>
    <mergeCell ref="P182:P183"/>
    <mergeCell ref="BA172:BA173"/>
    <mergeCell ref="BB172:BB173"/>
    <mergeCell ref="A174:A175"/>
    <mergeCell ref="B174:B175"/>
    <mergeCell ref="C174:C175"/>
    <mergeCell ref="D174:D175"/>
    <mergeCell ref="E174:E175"/>
    <mergeCell ref="F174:F175"/>
    <mergeCell ref="G174:G175"/>
    <mergeCell ref="H174:H175"/>
    <mergeCell ref="I174:I175"/>
    <mergeCell ref="J174:J175"/>
    <mergeCell ref="K174:K175"/>
    <mergeCell ref="L174:L175"/>
    <mergeCell ref="M174:M175"/>
    <mergeCell ref="N174:N175"/>
    <mergeCell ref="O174:O175"/>
    <mergeCell ref="P174:P175"/>
    <mergeCell ref="Q174:Q175"/>
    <mergeCell ref="R174:R175"/>
    <mergeCell ref="S174:S175"/>
    <mergeCell ref="AD174:AD175"/>
    <mergeCell ref="A172:A173"/>
    <mergeCell ref="B172:B173"/>
    <mergeCell ref="C172:C173"/>
    <mergeCell ref="D172:D173"/>
    <mergeCell ref="E172:E173"/>
    <mergeCell ref="F172:F173"/>
    <mergeCell ref="G172:G173"/>
    <mergeCell ref="H172:H173"/>
    <mergeCell ref="I172:I173"/>
    <mergeCell ref="J172:J173"/>
    <mergeCell ref="K172:K173"/>
    <mergeCell ref="L172:L173"/>
    <mergeCell ref="M172:M173"/>
    <mergeCell ref="N172:N173"/>
    <mergeCell ref="O172:O173"/>
    <mergeCell ref="P172:P173"/>
    <mergeCell ref="Q172:Q173"/>
    <mergeCell ref="A170:A171"/>
    <mergeCell ref="B170:B171"/>
    <mergeCell ref="C170:C171"/>
    <mergeCell ref="D170:D171"/>
    <mergeCell ref="E170:E171"/>
    <mergeCell ref="F170:F171"/>
    <mergeCell ref="G170:G171"/>
    <mergeCell ref="H170:H171"/>
    <mergeCell ref="I170:I171"/>
    <mergeCell ref="J170:J171"/>
    <mergeCell ref="K170:K171"/>
    <mergeCell ref="L170:L171"/>
    <mergeCell ref="M170:M171"/>
    <mergeCell ref="N170:N171"/>
    <mergeCell ref="O170:O171"/>
    <mergeCell ref="P170:P171"/>
    <mergeCell ref="Q170:Q171"/>
    <mergeCell ref="A190:A191"/>
    <mergeCell ref="B190:B191"/>
    <mergeCell ref="C190:C191"/>
    <mergeCell ref="D190:D191"/>
    <mergeCell ref="E190:E191"/>
    <mergeCell ref="F190:F191"/>
    <mergeCell ref="G190:G191"/>
    <mergeCell ref="H190:H191"/>
    <mergeCell ref="I190:I191"/>
    <mergeCell ref="J190:J191"/>
    <mergeCell ref="K190:K191"/>
    <mergeCell ref="L190:L191"/>
    <mergeCell ref="M190:M191"/>
    <mergeCell ref="N190:N191"/>
    <mergeCell ref="O190:O191"/>
    <mergeCell ref="P190:P191"/>
    <mergeCell ref="Q190:Q191"/>
    <mergeCell ref="R190:R191"/>
    <mergeCell ref="S190:S191"/>
    <mergeCell ref="AD190:AD191"/>
    <mergeCell ref="AJ190:AJ191"/>
    <mergeCell ref="AK190:AK191"/>
    <mergeCell ref="AL190:AL191"/>
    <mergeCell ref="AM190:AM191"/>
    <mergeCell ref="AN190:AN191"/>
    <mergeCell ref="AO190:AO191"/>
    <mergeCell ref="AP190:AP191"/>
    <mergeCell ref="AQ190:AQ191"/>
    <mergeCell ref="AR190:AR191"/>
    <mergeCell ref="BA190:BA191"/>
    <mergeCell ref="BB190:BB191"/>
    <mergeCell ref="R170:R171"/>
    <mergeCell ref="S170:S171"/>
    <mergeCell ref="AD170:AD171"/>
    <mergeCell ref="AJ170:AJ171"/>
    <mergeCell ref="AK170:AK171"/>
    <mergeCell ref="AL170:AL171"/>
    <mergeCell ref="AM170:AM171"/>
    <mergeCell ref="AN170:AN171"/>
    <mergeCell ref="AO170:AO171"/>
    <mergeCell ref="AP170:AP171"/>
    <mergeCell ref="AQ170:AQ171"/>
    <mergeCell ref="BB170:BB171"/>
    <mergeCell ref="R172:R173"/>
    <mergeCell ref="S172:S173"/>
    <mergeCell ref="AD172:AD173"/>
    <mergeCell ref="AJ172:AJ173"/>
    <mergeCell ref="AK172:AK173"/>
    <mergeCell ref="AR170:AR171"/>
    <mergeCell ref="AY54:AY55"/>
    <mergeCell ref="BA54:BA55"/>
    <mergeCell ref="BB54:BB55"/>
    <mergeCell ref="AZ50:AZ51"/>
    <mergeCell ref="AZ52:AZ53"/>
    <mergeCell ref="AZ54:AZ55"/>
    <mergeCell ref="AS160:AS161"/>
    <mergeCell ref="AS162:AS163"/>
    <mergeCell ref="AS164:AS165"/>
    <mergeCell ref="AS166:AS167"/>
    <mergeCell ref="AX160:AX161"/>
    <mergeCell ref="AY160:AY161"/>
    <mergeCell ref="AZ160:AZ161"/>
    <mergeCell ref="AX162:AX163"/>
    <mergeCell ref="AY162:AY163"/>
    <mergeCell ref="AZ162:AZ163"/>
    <mergeCell ref="AX164:AX165"/>
    <mergeCell ref="AY164:AY165"/>
    <mergeCell ref="AZ164:AZ165"/>
    <mergeCell ref="AX166:AX167"/>
    <mergeCell ref="AY166:AY167"/>
    <mergeCell ref="AZ166:AZ167"/>
    <mergeCell ref="AT160:AT161"/>
    <mergeCell ref="AU160:AU161"/>
    <mergeCell ref="AV160:AV161"/>
    <mergeCell ref="AS134:AS135"/>
    <mergeCell ref="AT134:AT135"/>
    <mergeCell ref="AU134:AU135"/>
    <mergeCell ref="AS136:AS137"/>
    <mergeCell ref="AT136:AT137"/>
    <mergeCell ref="AU136:AU137"/>
    <mergeCell ref="AS120:AS121"/>
    <mergeCell ref="E156:E157"/>
    <mergeCell ref="AT164:AT165"/>
    <mergeCell ref="AU164:AU165"/>
    <mergeCell ref="AV164:AV165"/>
    <mergeCell ref="AS140:AS141"/>
    <mergeCell ref="AT140:AT141"/>
    <mergeCell ref="AU140:AU141"/>
    <mergeCell ref="AV140:AV141"/>
    <mergeCell ref="AS144:AS145"/>
    <mergeCell ref="AV144:AV145"/>
    <mergeCell ref="AT144:AT145"/>
    <mergeCell ref="AU144:AU145"/>
    <mergeCell ref="AT162:AT163"/>
    <mergeCell ref="AU162:AU163"/>
    <mergeCell ref="AV162:AV163"/>
    <mergeCell ref="AV142:AV143"/>
    <mergeCell ref="AS142:AS143"/>
    <mergeCell ref="AT142:AT143"/>
    <mergeCell ref="AU142:AU143"/>
    <mergeCell ref="E140:E141"/>
    <mergeCell ref="F140:F141"/>
    <mergeCell ref="L162:L163"/>
    <mergeCell ref="M162:M163"/>
    <mergeCell ref="N162:N163"/>
    <mergeCell ref="O162:O163"/>
    <mergeCell ref="P162:P163"/>
    <mergeCell ref="Q162:Q163"/>
    <mergeCell ref="R162:R163"/>
    <mergeCell ref="S162:S163"/>
    <mergeCell ref="AM158:AM159"/>
    <mergeCell ref="AN158:AN159"/>
    <mergeCell ref="AO162:AO163"/>
    <mergeCell ref="E168:E169"/>
    <mergeCell ref="F168:F169"/>
    <mergeCell ref="F160:F161"/>
    <mergeCell ref="E162:E163"/>
    <mergeCell ref="F162:F163"/>
    <mergeCell ref="E142:E143"/>
    <mergeCell ref="F142:F143"/>
    <mergeCell ref="E144:E145"/>
    <mergeCell ref="F144:F145"/>
    <mergeCell ref="E108:E109"/>
    <mergeCell ref="F108:F109"/>
    <mergeCell ref="E110:E111"/>
    <mergeCell ref="F110:F111"/>
    <mergeCell ref="E112:E113"/>
    <mergeCell ref="F112:F113"/>
    <mergeCell ref="E114:E115"/>
    <mergeCell ref="E104:E105"/>
    <mergeCell ref="F104:F105"/>
    <mergeCell ref="E128:E129"/>
    <mergeCell ref="F128:F129"/>
    <mergeCell ref="E130:E131"/>
    <mergeCell ref="F130:F131"/>
    <mergeCell ref="E132:E133"/>
    <mergeCell ref="F132:F133"/>
    <mergeCell ref="E134:E135"/>
    <mergeCell ref="F134:F135"/>
    <mergeCell ref="F156:F157"/>
    <mergeCell ref="E158:E159"/>
    <mergeCell ref="F158:F159"/>
    <mergeCell ref="E160:E161"/>
    <mergeCell ref="E138:E139"/>
    <mergeCell ref="F138:F139"/>
    <mergeCell ref="AZ56:AZ57"/>
    <mergeCell ref="E1:AY1"/>
    <mergeCell ref="E2:AY2"/>
    <mergeCell ref="E84:E85"/>
    <mergeCell ref="F84:F85"/>
    <mergeCell ref="E86:E87"/>
    <mergeCell ref="F86:F87"/>
    <mergeCell ref="AV54:AV55"/>
    <mergeCell ref="AV118:AV119"/>
    <mergeCell ref="AX118:AX119"/>
    <mergeCell ref="AY118:AY119"/>
    <mergeCell ref="AZ118:AZ119"/>
    <mergeCell ref="AV134:AV135"/>
    <mergeCell ref="AX134:AX135"/>
    <mergeCell ref="AY134:AY135"/>
    <mergeCell ref="AZ134:AZ135"/>
    <mergeCell ref="AV136:AV137"/>
    <mergeCell ref="AX136:AX137"/>
    <mergeCell ref="E136:E137"/>
    <mergeCell ref="F136:F137"/>
    <mergeCell ref="E94:E95"/>
    <mergeCell ref="F94:F95"/>
    <mergeCell ref="F28:F29"/>
    <mergeCell ref="E30:E31"/>
    <mergeCell ref="F30:F31"/>
    <mergeCell ref="E32:E33"/>
    <mergeCell ref="F32:F33"/>
    <mergeCell ref="E34:E35"/>
    <mergeCell ref="F34:F35"/>
    <mergeCell ref="E36:E37"/>
    <mergeCell ref="F36:F37"/>
    <mergeCell ref="E38:E39"/>
    <mergeCell ref="F114:F115"/>
    <mergeCell ref="E116:E117"/>
    <mergeCell ref="F116:F117"/>
    <mergeCell ref="E118:E119"/>
    <mergeCell ref="F118:F119"/>
    <mergeCell ref="E120:E121"/>
    <mergeCell ref="F120:F121"/>
    <mergeCell ref="E96:E97"/>
    <mergeCell ref="F96:F97"/>
    <mergeCell ref="E98:E99"/>
    <mergeCell ref="F98:F99"/>
    <mergeCell ref="E100:E101"/>
    <mergeCell ref="F100:F101"/>
    <mergeCell ref="E102:E103"/>
    <mergeCell ref="F102:F103"/>
    <mergeCell ref="F106:F107"/>
    <mergeCell ref="F90:F91"/>
    <mergeCell ref="E92:E93"/>
    <mergeCell ref="F92:F93"/>
    <mergeCell ref="E44:E45"/>
    <mergeCell ref="F44:F45"/>
    <mergeCell ref="E88:E89"/>
    <mergeCell ref="F88:F89"/>
    <mergeCell ref="E78:E79"/>
    <mergeCell ref="F78:F79"/>
    <mergeCell ref="E80:E81"/>
    <mergeCell ref="F80:F81"/>
    <mergeCell ref="E82:E83"/>
    <mergeCell ref="F82:F83"/>
    <mergeCell ref="E54:E55"/>
    <mergeCell ref="F54:F55"/>
    <mergeCell ref="E56:E57"/>
    <mergeCell ref="F56:F57"/>
    <mergeCell ref="E60:E61"/>
    <mergeCell ref="F60:F61"/>
    <mergeCell ref="E62:E63"/>
    <mergeCell ref="F62:F63"/>
    <mergeCell ref="E64:E65"/>
    <mergeCell ref="F64:F65"/>
    <mergeCell ref="E66:E67"/>
    <mergeCell ref="F66:F67"/>
    <mergeCell ref="E68:E69"/>
    <mergeCell ref="F68:F69"/>
    <mergeCell ref="E70:E71"/>
    <mergeCell ref="F70:F71"/>
    <mergeCell ref="E72:E73"/>
    <mergeCell ref="F72:F73"/>
    <mergeCell ref="E18:E19"/>
    <mergeCell ref="F18:F19"/>
    <mergeCell ref="E20:E21"/>
    <mergeCell ref="F20:F21"/>
    <mergeCell ref="E22:E23"/>
    <mergeCell ref="F22:F23"/>
    <mergeCell ref="E24:E25"/>
    <mergeCell ref="F24:F25"/>
    <mergeCell ref="E26:E27"/>
    <mergeCell ref="F26:F27"/>
    <mergeCell ref="BB160:BB161"/>
    <mergeCell ref="A4:BB4"/>
    <mergeCell ref="A5:M5"/>
    <mergeCell ref="N5:S5"/>
    <mergeCell ref="S160:S161"/>
    <mergeCell ref="AD160:AD161"/>
    <mergeCell ref="AJ160:AJ161"/>
    <mergeCell ref="AK160:AK161"/>
    <mergeCell ref="AL160:AL161"/>
    <mergeCell ref="AM160:AM161"/>
    <mergeCell ref="AN160:AN161"/>
    <mergeCell ref="AO160:AO161"/>
    <mergeCell ref="AP160:AP161"/>
    <mergeCell ref="AQ160:AQ161"/>
    <mergeCell ref="AR160:AR161"/>
    <mergeCell ref="BA160:BA161"/>
    <mergeCell ref="BB156:BB157"/>
    <mergeCell ref="I158:I159"/>
    <mergeCell ref="F38:F39"/>
    <mergeCell ref="F40:F41"/>
    <mergeCell ref="E42:E43"/>
    <mergeCell ref="F42:F43"/>
    <mergeCell ref="A168:A169"/>
    <mergeCell ref="B168:B169"/>
    <mergeCell ref="C168:C169"/>
    <mergeCell ref="D168:D169"/>
    <mergeCell ref="G168:G169"/>
    <mergeCell ref="H168:H169"/>
    <mergeCell ref="I168:I169"/>
    <mergeCell ref="J168:J169"/>
    <mergeCell ref="K168:K169"/>
    <mergeCell ref="L168:L169"/>
    <mergeCell ref="M168:M169"/>
    <mergeCell ref="AZ1:BB1"/>
    <mergeCell ref="AZ2:BB2"/>
    <mergeCell ref="N168:N169"/>
    <mergeCell ref="O168:O169"/>
    <mergeCell ref="P168:P169"/>
    <mergeCell ref="Q168:Q169"/>
    <mergeCell ref="R168:R169"/>
    <mergeCell ref="S168:S169"/>
    <mergeCell ref="AD168:AD169"/>
    <mergeCell ref="AJ168:AJ169"/>
    <mergeCell ref="AD164:AD165"/>
    <mergeCell ref="AJ164:AJ165"/>
    <mergeCell ref="AK164:AK165"/>
    <mergeCell ref="AL164:AL165"/>
    <mergeCell ref="AM164:AM165"/>
    <mergeCell ref="AN164:AN165"/>
    <mergeCell ref="AO164:AO165"/>
    <mergeCell ref="AP164:AP165"/>
    <mergeCell ref="AQ164:AQ165"/>
    <mergeCell ref="AR164:AR165"/>
    <mergeCell ref="BA164:BA165"/>
    <mergeCell ref="AM166:AM167"/>
    <mergeCell ref="AN166:AN167"/>
    <mergeCell ref="BA168:BA169"/>
    <mergeCell ref="BB168:BB169"/>
    <mergeCell ref="AT166:AT167"/>
    <mergeCell ref="AU166:AU167"/>
    <mergeCell ref="AV166:AV167"/>
    <mergeCell ref="AT168:AT169"/>
    <mergeCell ref="AU168:AU169"/>
    <mergeCell ref="AV168:AV169"/>
    <mergeCell ref="AS168:AS169"/>
    <mergeCell ref="AX168:AX169"/>
    <mergeCell ref="AY168:AY169"/>
    <mergeCell ref="AZ168:AZ169"/>
    <mergeCell ref="BB164:BB165"/>
    <mergeCell ref="AD166:AD167"/>
    <mergeCell ref="AJ166:AJ167"/>
    <mergeCell ref="AK166:AK167"/>
    <mergeCell ref="AK168:AK169"/>
    <mergeCell ref="AO166:AO167"/>
    <mergeCell ref="AP166:AP167"/>
    <mergeCell ref="AQ166:AQ167"/>
    <mergeCell ref="AR166:AR167"/>
    <mergeCell ref="BA166:BA167"/>
    <mergeCell ref="BB166:BB167"/>
    <mergeCell ref="A166:A167"/>
    <mergeCell ref="B166:B167"/>
    <mergeCell ref="C166:C167"/>
    <mergeCell ref="D166:D167"/>
    <mergeCell ref="G166:G167"/>
    <mergeCell ref="H166:H167"/>
    <mergeCell ref="I166:I167"/>
    <mergeCell ref="J166:J167"/>
    <mergeCell ref="K166:K167"/>
    <mergeCell ref="L166:L167"/>
    <mergeCell ref="M166:M167"/>
    <mergeCell ref="N166:N167"/>
    <mergeCell ref="O166:O167"/>
    <mergeCell ref="P166:P167"/>
    <mergeCell ref="Q166:Q167"/>
    <mergeCell ref="R166:R167"/>
    <mergeCell ref="S166:S167"/>
    <mergeCell ref="E166:E167"/>
    <mergeCell ref="F166:F167"/>
    <mergeCell ref="A164:A165"/>
    <mergeCell ref="B164:B165"/>
    <mergeCell ref="C164:C165"/>
    <mergeCell ref="D164:D165"/>
    <mergeCell ref="G164:G165"/>
    <mergeCell ref="H164:H165"/>
    <mergeCell ref="I164:I165"/>
    <mergeCell ref="J164:J165"/>
    <mergeCell ref="K164:K165"/>
    <mergeCell ref="L164:L165"/>
    <mergeCell ref="M164:M165"/>
    <mergeCell ref="N164:N165"/>
    <mergeCell ref="O164:O165"/>
    <mergeCell ref="P164:P165"/>
    <mergeCell ref="Q164:Q165"/>
    <mergeCell ref="R164:R165"/>
    <mergeCell ref="S164:S165"/>
    <mergeCell ref="E164:E165"/>
    <mergeCell ref="F164:F165"/>
    <mergeCell ref="BA162:BA163"/>
    <mergeCell ref="BB162:BB163"/>
    <mergeCell ref="AY158:AY159"/>
    <mergeCell ref="AZ158:AZ159"/>
    <mergeCell ref="BA158:BA159"/>
    <mergeCell ref="BB158:BB159"/>
    <mergeCell ref="A160:A161"/>
    <mergeCell ref="B160:B161"/>
    <mergeCell ref="C160:C161"/>
    <mergeCell ref="D160:D161"/>
    <mergeCell ref="G160:G161"/>
    <mergeCell ref="H160:H161"/>
    <mergeCell ref="I160:I161"/>
    <mergeCell ref="J160:J161"/>
    <mergeCell ref="K160:K161"/>
    <mergeCell ref="L160:L161"/>
    <mergeCell ref="M160:M161"/>
    <mergeCell ref="N160:N161"/>
    <mergeCell ref="O160:O161"/>
    <mergeCell ref="P160:P161"/>
    <mergeCell ref="Q160:Q161"/>
    <mergeCell ref="R160:R161"/>
    <mergeCell ref="A162:A163"/>
    <mergeCell ref="B162:B163"/>
    <mergeCell ref="C162:C163"/>
    <mergeCell ref="D162:D163"/>
    <mergeCell ref="G162:G163"/>
    <mergeCell ref="H162:H163"/>
    <mergeCell ref="AN162:AN163"/>
    <mergeCell ref="I162:I163"/>
    <mergeCell ref="J162:J163"/>
    <mergeCell ref="K162:K163"/>
    <mergeCell ref="AP162:AP163"/>
    <mergeCell ref="AQ162:AQ163"/>
    <mergeCell ref="AX158:AX159"/>
    <mergeCell ref="AD156:AD157"/>
    <mergeCell ref="AJ156:AJ157"/>
    <mergeCell ref="AK156:AK157"/>
    <mergeCell ref="AL156:AL157"/>
    <mergeCell ref="AM156:AM157"/>
    <mergeCell ref="AN156:AN157"/>
    <mergeCell ref="AO156:AO157"/>
    <mergeCell ref="AP156:AP157"/>
    <mergeCell ref="AQ156:AQ157"/>
    <mergeCell ref="AR156:AR157"/>
    <mergeCell ref="AU158:AU159"/>
    <mergeCell ref="AT158:AT159"/>
    <mergeCell ref="AR162:AR163"/>
    <mergeCell ref="N158:N159"/>
    <mergeCell ref="O158:O159"/>
    <mergeCell ref="P158:P159"/>
    <mergeCell ref="Q158:Q159"/>
    <mergeCell ref="R158:R159"/>
    <mergeCell ref="S158:S159"/>
    <mergeCell ref="A1:D2"/>
    <mergeCell ref="C24:C25"/>
    <mergeCell ref="B14:B15"/>
    <mergeCell ref="B16:B17"/>
    <mergeCell ref="B18:B19"/>
    <mergeCell ref="B20:B21"/>
    <mergeCell ref="B22:B23"/>
    <mergeCell ref="B24:B25"/>
    <mergeCell ref="B10:B11"/>
    <mergeCell ref="B12:B13"/>
    <mergeCell ref="C10:C11"/>
    <mergeCell ref="C12:C13"/>
    <mergeCell ref="C14:C15"/>
    <mergeCell ref="C16:C17"/>
    <mergeCell ref="C18:C19"/>
    <mergeCell ref="C20:C21"/>
    <mergeCell ref="C22:C23"/>
    <mergeCell ref="A12:A13"/>
    <mergeCell ref="D12:D13"/>
    <mergeCell ref="A20:A21"/>
    <mergeCell ref="A18:A19"/>
    <mergeCell ref="D18:D19"/>
    <mergeCell ref="E14:E15"/>
    <mergeCell ref="F14:F15"/>
    <mergeCell ref="E16:E17"/>
    <mergeCell ref="F16:F17"/>
    <mergeCell ref="D22:D23"/>
    <mergeCell ref="B6:B7"/>
    <mergeCell ref="C6:C7"/>
    <mergeCell ref="R14:R15"/>
    <mergeCell ref="E10:E11"/>
    <mergeCell ref="U6:U7"/>
    <mergeCell ref="W6:AC6"/>
    <mergeCell ref="AD6:AD7"/>
    <mergeCell ref="V6:V7"/>
    <mergeCell ref="A8:A9"/>
    <mergeCell ref="D8:D9"/>
    <mergeCell ref="G8:G9"/>
    <mergeCell ref="H8:H9"/>
    <mergeCell ref="B8:B9"/>
    <mergeCell ref="C8:C9"/>
    <mergeCell ref="Q8:Q9"/>
    <mergeCell ref="S8:S9"/>
    <mergeCell ref="AD8:AD9"/>
    <mergeCell ref="AD10:AD11"/>
    <mergeCell ref="A14:A15"/>
    <mergeCell ref="D14:D15"/>
    <mergeCell ref="G14:G15"/>
    <mergeCell ref="H14:H15"/>
    <mergeCell ref="I14:I15"/>
    <mergeCell ref="J14:J15"/>
    <mergeCell ref="K14:K15"/>
    <mergeCell ref="M14:M15"/>
    <mergeCell ref="N14:N15"/>
    <mergeCell ref="BB6:BB7"/>
    <mergeCell ref="AV6:AV7"/>
    <mergeCell ref="AW6:AW7"/>
    <mergeCell ref="AX6:AX7"/>
    <mergeCell ref="AY6:AY7"/>
    <mergeCell ref="AZ6:AZ7"/>
    <mergeCell ref="BA6:BA7"/>
    <mergeCell ref="AM6:AM7"/>
    <mergeCell ref="AN6:AN7"/>
    <mergeCell ref="AO6:AO7"/>
    <mergeCell ref="AQ6:AQ7"/>
    <mergeCell ref="AR6:AR7"/>
    <mergeCell ref="AS6:AS7"/>
    <mergeCell ref="AE6:AF7"/>
    <mergeCell ref="AG6:AH7"/>
    <mergeCell ref="AI6:AI7"/>
    <mergeCell ref="A6:A7"/>
    <mergeCell ref="H6:H7"/>
    <mergeCell ref="I6:I7"/>
    <mergeCell ref="T5:AC5"/>
    <mergeCell ref="AD5:AK5"/>
    <mergeCell ref="AL5:AR5"/>
    <mergeCell ref="AS5:BB5"/>
    <mergeCell ref="I8:I9"/>
    <mergeCell ref="J8:J9"/>
    <mergeCell ref="K8:K9"/>
    <mergeCell ref="M8:M9"/>
    <mergeCell ref="N8:N9"/>
    <mergeCell ref="G12:G13"/>
    <mergeCell ref="H12:H13"/>
    <mergeCell ref="I12:I13"/>
    <mergeCell ref="AS10:AS11"/>
    <mergeCell ref="AV10:AV11"/>
    <mergeCell ref="O10:O11"/>
    <mergeCell ref="P10:P11"/>
    <mergeCell ref="Q10:Q11"/>
    <mergeCell ref="S10:S11"/>
    <mergeCell ref="L10:L11"/>
    <mergeCell ref="L12:L13"/>
    <mergeCell ref="R12:R13"/>
    <mergeCell ref="AJ6:AJ7"/>
    <mergeCell ref="AK6:AK7"/>
    <mergeCell ref="AL6:AL7"/>
    <mergeCell ref="S6:S7"/>
    <mergeCell ref="T6:T7"/>
    <mergeCell ref="L8:L9"/>
    <mergeCell ref="M6:M7"/>
    <mergeCell ref="N6:N7"/>
    <mergeCell ref="O6:O7"/>
    <mergeCell ref="P6:P7"/>
    <mergeCell ref="Q6:Q7"/>
    <mergeCell ref="BA8:BA9"/>
    <mergeCell ref="G6:G7"/>
    <mergeCell ref="R6:R7"/>
    <mergeCell ref="AJ8:AJ9"/>
    <mergeCell ref="E6:F6"/>
    <mergeCell ref="J6:J7"/>
    <mergeCell ref="L6:L7"/>
    <mergeCell ref="D6:D7"/>
    <mergeCell ref="A10:A11"/>
    <mergeCell ref="D10:D11"/>
    <mergeCell ref="G10:G11"/>
    <mergeCell ref="H10:H11"/>
    <mergeCell ref="I10:I11"/>
    <mergeCell ref="J10:J11"/>
    <mergeCell ref="K10:K11"/>
    <mergeCell ref="AR8:AR9"/>
    <mergeCell ref="AK8:AK9"/>
    <mergeCell ref="AL8:AL9"/>
    <mergeCell ref="AM8:AM9"/>
    <mergeCell ref="AN8:AN9"/>
    <mergeCell ref="AO8:AO9"/>
    <mergeCell ref="AQ8:AQ9"/>
    <mergeCell ref="O8:O9"/>
    <mergeCell ref="P8:P9"/>
    <mergeCell ref="E8:E9"/>
    <mergeCell ref="F8:F9"/>
    <mergeCell ref="R8:R9"/>
    <mergeCell ref="R10:R11"/>
    <mergeCell ref="F10:F11"/>
    <mergeCell ref="AO10:AO11"/>
    <mergeCell ref="AQ10:AQ11"/>
    <mergeCell ref="AR10:AR11"/>
    <mergeCell ref="AJ10:AJ11"/>
    <mergeCell ref="AK10:AK11"/>
    <mergeCell ref="AL10:AL11"/>
    <mergeCell ref="AM10:AM11"/>
    <mergeCell ref="AN10:AN11"/>
    <mergeCell ref="M10:M11"/>
    <mergeCell ref="N10:N11"/>
    <mergeCell ref="AT10:AT11"/>
    <mergeCell ref="AU10:AU11"/>
    <mergeCell ref="AT12:AT13"/>
    <mergeCell ref="AU12:AU13"/>
    <mergeCell ref="BB12:BB13"/>
    <mergeCell ref="AV12:AV13"/>
    <mergeCell ref="AX12:AX13"/>
    <mergeCell ref="AY12:AY13"/>
    <mergeCell ref="AZ12:AZ13"/>
    <mergeCell ref="BA12:BA13"/>
    <mergeCell ref="AM12:AM13"/>
    <mergeCell ref="AN12:AN13"/>
    <mergeCell ref="AO12:AO13"/>
    <mergeCell ref="AQ12:AQ13"/>
    <mergeCell ref="AR12:AR13"/>
    <mergeCell ref="AS12:AS13"/>
    <mergeCell ref="Q12:Q13"/>
    <mergeCell ref="S12:S13"/>
    <mergeCell ref="AD12:AD13"/>
    <mergeCell ref="AY10:AY11"/>
    <mergeCell ref="AZ10:AZ11"/>
    <mergeCell ref="BA10:BA11"/>
    <mergeCell ref="BB10:BB11"/>
    <mergeCell ref="AJ12:AJ13"/>
    <mergeCell ref="AK12:AK13"/>
    <mergeCell ref="AL12:AL13"/>
    <mergeCell ref="J12:J13"/>
    <mergeCell ref="K12:K13"/>
    <mergeCell ref="M12:M13"/>
    <mergeCell ref="N12:N13"/>
    <mergeCell ref="AZ14:AZ15"/>
    <mergeCell ref="L14:L15"/>
    <mergeCell ref="E12:E13"/>
    <mergeCell ref="F12:F13"/>
    <mergeCell ref="BA14:BA15"/>
    <mergeCell ref="BB14:BB15"/>
    <mergeCell ref="A16:A17"/>
    <mergeCell ref="D16:D17"/>
    <mergeCell ref="G16:G17"/>
    <mergeCell ref="H16:H17"/>
    <mergeCell ref="I16:I17"/>
    <mergeCell ref="J16:J17"/>
    <mergeCell ref="K16:K17"/>
    <mergeCell ref="AR14:AR15"/>
    <mergeCell ref="AS14:AS15"/>
    <mergeCell ref="AV14:AV15"/>
    <mergeCell ref="AX14:AX15"/>
    <mergeCell ref="AY14:AY15"/>
    <mergeCell ref="AK14:AK15"/>
    <mergeCell ref="AL14:AL15"/>
    <mergeCell ref="AM14:AM15"/>
    <mergeCell ref="AN14:AN15"/>
    <mergeCell ref="AO14:AO15"/>
    <mergeCell ref="AQ14:AQ15"/>
    <mergeCell ref="O14:O15"/>
    <mergeCell ref="P14:P15"/>
    <mergeCell ref="Q14:Q15"/>
    <mergeCell ref="S14:S15"/>
    <mergeCell ref="AD14:AD15"/>
    <mergeCell ref="AJ14:AJ15"/>
    <mergeCell ref="R16:R17"/>
    <mergeCell ref="AX16:AX17"/>
    <mergeCell ref="AY16:AY17"/>
    <mergeCell ref="AZ16:AZ17"/>
    <mergeCell ref="BA16:BA17"/>
    <mergeCell ref="BB16:BB17"/>
    <mergeCell ref="AZ20:AZ21"/>
    <mergeCell ref="BA20:BA21"/>
    <mergeCell ref="BB20:BB21"/>
    <mergeCell ref="L18:L19"/>
    <mergeCell ref="G18:G19"/>
    <mergeCell ref="H18:H19"/>
    <mergeCell ref="I18:I19"/>
    <mergeCell ref="AO16:AO17"/>
    <mergeCell ref="AQ16:AQ17"/>
    <mergeCell ref="AR16:AR17"/>
    <mergeCell ref="AS16:AS17"/>
    <mergeCell ref="AV16:AV17"/>
    <mergeCell ref="AD16:AD17"/>
    <mergeCell ref="AJ16:AJ17"/>
    <mergeCell ref="AK16:AK17"/>
    <mergeCell ref="AL16:AL17"/>
    <mergeCell ref="AM16:AM17"/>
    <mergeCell ref="AN16:AN17"/>
    <mergeCell ref="M16:M17"/>
    <mergeCell ref="N16:N17"/>
    <mergeCell ref="O16:O17"/>
    <mergeCell ref="P16:P17"/>
    <mergeCell ref="Q16:Q17"/>
    <mergeCell ref="S16:S17"/>
    <mergeCell ref="R18:R19"/>
    <mergeCell ref="L16:L17"/>
    <mergeCell ref="AZ18:AZ19"/>
    <mergeCell ref="BA18:BA19"/>
    <mergeCell ref="AM18:AM19"/>
    <mergeCell ref="AN18:AN19"/>
    <mergeCell ref="AO18:AO19"/>
    <mergeCell ref="AQ18:AQ19"/>
    <mergeCell ref="AR18:AR19"/>
    <mergeCell ref="AS18:AS19"/>
    <mergeCell ref="Q18:Q19"/>
    <mergeCell ref="S18:S19"/>
    <mergeCell ref="AD18:AD19"/>
    <mergeCell ref="AJ18:AJ19"/>
    <mergeCell ref="AK18:AK19"/>
    <mergeCell ref="AL18:AL19"/>
    <mergeCell ref="AY18:AY19"/>
    <mergeCell ref="J18:J19"/>
    <mergeCell ref="K18:K19"/>
    <mergeCell ref="M18:M19"/>
    <mergeCell ref="N18:N19"/>
    <mergeCell ref="H22:H23"/>
    <mergeCell ref="I22:I23"/>
    <mergeCell ref="J22:J23"/>
    <mergeCell ref="K22:K23"/>
    <mergeCell ref="AR20:AR21"/>
    <mergeCell ref="AS20:AS21"/>
    <mergeCell ref="AV20:AV21"/>
    <mergeCell ref="AX20:AX21"/>
    <mergeCell ref="AY20:AY21"/>
    <mergeCell ref="AK20:AK21"/>
    <mergeCell ref="AL20:AL21"/>
    <mergeCell ref="AM20:AM21"/>
    <mergeCell ref="AN20:AN21"/>
    <mergeCell ref="AO20:AO21"/>
    <mergeCell ref="AQ20:AQ21"/>
    <mergeCell ref="O20:O21"/>
    <mergeCell ref="P20:P21"/>
    <mergeCell ref="Q20:Q21"/>
    <mergeCell ref="S20:S21"/>
    <mergeCell ref="AD20:AD21"/>
    <mergeCell ref="AJ20:AJ21"/>
    <mergeCell ref="R20:R21"/>
    <mergeCell ref="R22:R23"/>
    <mergeCell ref="L20:L21"/>
    <mergeCell ref="L22:L23"/>
    <mergeCell ref="J20:J21"/>
    <mergeCell ref="K20:K21"/>
    <mergeCell ref="M20:M21"/>
    <mergeCell ref="N20:N21"/>
    <mergeCell ref="D20:D21"/>
    <mergeCell ref="G20:G21"/>
    <mergeCell ref="H20:H21"/>
    <mergeCell ref="I20:I21"/>
    <mergeCell ref="AK24:AK25"/>
    <mergeCell ref="AL24:AL25"/>
    <mergeCell ref="R24:R25"/>
    <mergeCell ref="BB22:BB23"/>
    <mergeCell ref="A24:A25"/>
    <mergeCell ref="D24:D25"/>
    <mergeCell ref="G24:G25"/>
    <mergeCell ref="H24:H25"/>
    <mergeCell ref="I24:I25"/>
    <mergeCell ref="AO22:AO23"/>
    <mergeCell ref="AQ22:AQ23"/>
    <mergeCell ref="AR22:AR23"/>
    <mergeCell ref="AS22:AS23"/>
    <mergeCell ref="AV22:AV23"/>
    <mergeCell ref="AD22:AD23"/>
    <mergeCell ref="AJ22:AJ23"/>
    <mergeCell ref="AK22:AK23"/>
    <mergeCell ref="AL22:AL23"/>
    <mergeCell ref="AM22:AM23"/>
    <mergeCell ref="AN22:AN23"/>
    <mergeCell ref="M22:M23"/>
    <mergeCell ref="N22:N23"/>
    <mergeCell ref="O22:O23"/>
    <mergeCell ref="P22:P23"/>
    <mergeCell ref="Q22:Q23"/>
    <mergeCell ref="S22:S23"/>
    <mergeCell ref="A22:A23"/>
    <mergeCell ref="G22:G23"/>
    <mergeCell ref="L24:L25"/>
    <mergeCell ref="K24:K25"/>
    <mergeCell ref="K6:K7"/>
    <mergeCell ref="BB24:BB25"/>
    <mergeCell ref="AV24:AV25"/>
    <mergeCell ref="AX24:AX25"/>
    <mergeCell ref="AY24:AY25"/>
    <mergeCell ref="AZ24:AZ25"/>
    <mergeCell ref="BA24:BA25"/>
    <mergeCell ref="AM24:AM25"/>
    <mergeCell ref="AN24:AN25"/>
    <mergeCell ref="AO24:AO25"/>
    <mergeCell ref="AQ24:AQ25"/>
    <mergeCell ref="AR24:AR25"/>
    <mergeCell ref="AS24:AS25"/>
    <mergeCell ref="M24:M25"/>
    <mergeCell ref="N24:N25"/>
    <mergeCell ref="O24:O25"/>
    <mergeCell ref="P24:P25"/>
    <mergeCell ref="AX22:AX23"/>
    <mergeCell ref="AY22:AY23"/>
    <mergeCell ref="AZ22:AZ23"/>
    <mergeCell ref="Q24:Q25"/>
    <mergeCell ref="S24:S25"/>
    <mergeCell ref="AD24:AD25"/>
    <mergeCell ref="AJ24:AJ25"/>
    <mergeCell ref="AV8:AV9"/>
    <mergeCell ref="BA22:BA23"/>
    <mergeCell ref="BB18:BB19"/>
    <mergeCell ref="AV18:AV19"/>
    <mergeCell ref="AX18:AX19"/>
    <mergeCell ref="H466:J466"/>
    <mergeCell ref="H474:I474"/>
    <mergeCell ref="AP8:AP9"/>
    <mergeCell ref="AP10:AP11"/>
    <mergeCell ref="AP12:AP13"/>
    <mergeCell ref="AP14:AP15"/>
    <mergeCell ref="AP16:AP17"/>
    <mergeCell ref="AP18:AP19"/>
    <mergeCell ref="AP20:AP21"/>
    <mergeCell ref="AP22:AP23"/>
    <mergeCell ref="AP24:AP25"/>
    <mergeCell ref="J24:J25"/>
    <mergeCell ref="O18:O19"/>
    <mergeCell ref="P18:P19"/>
    <mergeCell ref="O12:O13"/>
    <mergeCell ref="P12:P13"/>
    <mergeCell ref="AN40:AN41"/>
    <mergeCell ref="AD26:AD27"/>
    <mergeCell ref="AJ26:AJ27"/>
    <mergeCell ref="AK26:AK27"/>
    <mergeCell ref="AK28:AK29"/>
    <mergeCell ref="AL28:AL29"/>
    <mergeCell ref="AM28:AM29"/>
    <mergeCell ref="AN28:AN29"/>
    <mergeCell ref="AO28:AO29"/>
    <mergeCell ref="AP28:AP29"/>
    <mergeCell ref="AP38:AP39"/>
    <mergeCell ref="I44:I45"/>
    <mergeCell ref="J44:J45"/>
    <mergeCell ref="K44:K45"/>
    <mergeCell ref="L44:L45"/>
    <mergeCell ref="M44:M45"/>
    <mergeCell ref="A38:A39"/>
    <mergeCell ref="B38:B39"/>
    <mergeCell ref="C38:C39"/>
    <mergeCell ref="D38:D39"/>
    <mergeCell ref="G38:G39"/>
    <mergeCell ref="H38:H39"/>
    <mergeCell ref="I38:I39"/>
    <mergeCell ref="J38:J39"/>
    <mergeCell ref="K38:K39"/>
    <mergeCell ref="L38:L39"/>
    <mergeCell ref="M38:M39"/>
    <mergeCell ref="A52:A53"/>
    <mergeCell ref="AV26:AV27"/>
    <mergeCell ref="AZ26:AZ27"/>
    <mergeCell ref="A28:A29"/>
    <mergeCell ref="A26:A27"/>
    <mergeCell ref="B26:B27"/>
    <mergeCell ref="C26:C27"/>
    <mergeCell ref="D26:D27"/>
    <mergeCell ref="G26:G27"/>
    <mergeCell ref="H26:H27"/>
    <mergeCell ref="I26:I27"/>
    <mergeCell ref="J26:J27"/>
    <mergeCell ref="K26:K27"/>
    <mergeCell ref="L26:L27"/>
    <mergeCell ref="M26:M27"/>
    <mergeCell ref="N26:N27"/>
    <mergeCell ref="O26:O27"/>
    <mergeCell ref="P26:P27"/>
    <mergeCell ref="Q26:Q27"/>
    <mergeCell ref="R26:R27"/>
    <mergeCell ref="S26:S27"/>
    <mergeCell ref="AY26:AY27"/>
    <mergeCell ref="BB26:BB27"/>
    <mergeCell ref="AL26:AL27"/>
    <mergeCell ref="AM26:AM27"/>
    <mergeCell ref="AN26:AN27"/>
    <mergeCell ref="AO26:AO27"/>
    <mergeCell ref="AP26:AP27"/>
    <mergeCell ref="AQ26:AQ27"/>
    <mergeCell ref="AR26:AR27"/>
    <mergeCell ref="AS26:AS27"/>
    <mergeCell ref="C28:C29"/>
    <mergeCell ref="D28:D29"/>
    <mergeCell ref="G28:G29"/>
    <mergeCell ref="H28:H29"/>
    <mergeCell ref="I28:I29"/>
    <mergeCell ref="J28:J29"/>
    <mergeCell ref="K28:K29"/>
    <mergeCell ref="L28:L29"/>
    <mergeCell ref="M28:M29"/>
    <mergeCell ref="N28:N29"/>
    <mergeCell ref="O28:O29"/>
    <mergeCell ref="P28:P29"/>
    <mergeCell ref="Q28:Q29"/>
    <mergeCell ref="R28:R29"/>
    <mergeCell ref="BA26:BA27"/>
    <mergeCell ref="AY28:AY29"/>
    <mergeCell ref="AZ28:AZ29"/>
    <mergeCell ref="BA28:BA29"/>
    <mergeCell ref="S28:S29"/>
    <mergeCell ref="AD28:AD29"/>
    <mergeCell ref="AJ28:AJ29"/>
    <mergeCell ref="E28:E29"/>
    <mergeCell ref="AY30:AY31"/>
    <mergeCell ref="AU30:AU31"/>
    <mergeCell ref="BB28:BB29"/>
    <mergeCell ref="A30:A31"/>
    <mergeCell ref="B30:B31"/>
    <mergeCell ref="C30:C31"/>
    <mergeCell ref="D30:D31"/>
    <mergeCell ref="G30:G31"/>
    <mergeCell ref="H30:H31"/>
    <mergeCell ref="I30:I31"/>
    <mergeCell ref="J30:J31"/>
    <mergeCell ref="K30:K31"/>
    <mergeCell ref="L30:L31"/>
    <mergeCell ref="M30:M31"/>
    <mergeCell ref="N30:N31"/>
    <mergeCell ref="O30:O31"/>
    <mergeCell ref="P30:P31"/>
    <mergeCell ref="Q30:Q31"/>
    <mergeCell ref="R30:R31"/>
    <mergeCell ref="S30:S31"/>
    <mergeCell ref="AD30:AD31"/>
    <mergeCell ref="AJ30:AJ31"/>
    <mergeCell ref="AK30:AK31"/>
    <mergeCell ref="AL30:AL31"/>
    <mergeCell ref="AM30:AM31"/>
    <mergeCell ref="AN30:AN31"/>
    <mergeCell ref="AQ28:AQ29"/>
    <mergeCell ref="AR28:AR29"/>
    <mergeCell ref="AS28:AS29"/>
    <mergeCell ref="AV28:AV29"/>
    <mergeCell ref="AX28:AX29"/>
    <mergeCell ref="B28:B29"/>
    <mergeCell ref="AZ30:AZ31"/>
    <mergeCell ref="BA30:BA31"/>
    <mergeCell ref="BB30:BB31"/>
    <mergeCell ref="A32:A33"/>
    <mergeCell ref="B32:B33"/>
    <mergeCell ref="C32:C33"/>
    <mergeCell ref="D32:D33"/>
    <mergeCell ref="G32:G33"/>
    <mergeCell ref="H32:H33"/>
    <mergeCell ref="I32:I33"/>
    <mergeCell ref="J32:J33"/>
    <mergeCell ref="K32:K33"/>
    <mergeCell ref="L32:L33"/>
    <mergeCell ref="M32:M33"/>
    <mergeCell ref="N32:N33"/>
    <mergeCell ref="O32:O33"/>
    <mergeCell ref="P32:P33"/>
    <mergeCell ref="Q32:Q33"/>
    <mergeCell ref="R32:R33"/>
    <mergeCell ref="S32:S33"/>
    <mergeCell ref="AD32:AD33"/>
    <mergeCell ref="AJ32:AJ33"/>
    <mergeCell ref="AK32:AK33"/>
    <mergeCell ref="AL32:AL33"/>
    <mergeCell ref="AO30:AO31"/>
    <mergeCell ref="AP30:AP31"/>
    <mergeCell ref="AQ30:AQ31"/>
    <mergeCell ref="AR30:AR31"/>
    <mergeCell ref="AS30:AS31"/>
    <mergeCell ref="AV30:AV31"/>
    <mergeCell ref="AX30:AX31"/>
    <mergeCell ref="AY32:AY33"/>
    <mergeCell ref="AZ32:AZ33"/>
    <mergeCell ref="BA32:BA33"/>
    <mergeCell ref="BB32:BB33"/>
    <mergeCell ref="A34:A35"/>
    <mergeCell ref="B34:B35"/>
    <mergeCell ref="C34:C35"/>
    <mergeCell ref="D34:D35"/>
    <mergeCell ref="G34:G35"/>
    <mergeCell ref="H34:H35"/>
    <mergeCell ref="I34:I35"/>
    <mergeCell ref="J34:J35"/>
    <mergeCell ref="K34:K35"/>
    <mergeCell ref="L34:L35"/>
    <mergeCell ref="M34:M35"/>
    <mergeCell ref="N34:N35"/>
    <mergeCell ref="O34:O35"/>
    <mergeCell ref="P34:P35"/>
    <mergeCell ref="Q34:Q35"/>
    <mergeCell ref="R34:R35"/>
    <mergeCell ref="S34:S35"/>
    <mergeCell ref="AD34:AD35"/>
    <mergeCell ref="AJ34:AJ35"/>
    <mergeCell ref="AM32:AM33"/>
    <mergeCell ref="AN32:AN33"/>
    <mergeCell ref="AO32:AO33"/>
    <mergeCell ref="AP32:AP33"/>
    <mergeCell ref="AQ32:AQ33"/>
    <mergeCell ref="AR32:AR33"/>
    <mergeCell ref="AS32:AS33"/>
    <mergeCell ref="AV32:AV33"/>
    <mergeCell ref="A36:A37"/>
    <mergeCell ref="B36:B37"/>
    <mergeCell ref="C36:C37"/>
    <mergeCell ref="D36:D37"/>
    <mergeCell ref="G36:G37"/>
    <mergeCell ref="H36:H37"/>
    <mergeCell ref="I36:I37"/>
    <mergeCell ref="J36:J37"/>
    <mergeCell ref="K36:K37"/>
    <mergeCell ref="L36:L37"/>
    <mergeCell ref="M36:M37"/>
    <mergeCell ref="N36:N37"/>
    <mergeCell ref="O36:O37"/>
    <mergeCell ref="P36:P37"/>
    <mergeCell ref="Q36:Q37"/>
    <mergeCell ref="R36:R37"/>
    <mergeCell ref="AX32:AX33"/>
    <mergeCell ref="S36:S37"/>
    <mergeCell ref="AT32:AT33"/>
    <mergeCell ref="AU32:AU33"/>
    <mergeCell ref="AD36:AD37"/>
    <mergeCell ref="AJ36:AJ37"/>
    <mergeCell ref="AK36:AK37"/>
    <mergeCell ref="AL36:AL37"/>
    <mergeCell ref="AM36:AM37"/>
    <mergeCell ref="AN36:AN37"/>
    <mergeCell ref="AO36:AO37"/>
    <mergeCell ref="AP36:AP37"/>
    <mergeCell ref="AQ36:AQ37"/>
    <mergeCell ref="AQ38:AQ39"/>
    <mergeCell ref="AR38:AR39"/>
    <mergeCell ref="BB38:BB39"/>
    <mergeCell ref="AL38:AL39"/>
    <mergeCell ref="AM38:AM39"/>
    <mergeCell ref="AN38:AN39"/>
    <mergeCell ref="AO38:AO39"/>
    <mergeCell ref="AV34:AV35"/>
    <mergeCell ref="AX34:AX35"/>
    <mergeCell ref="AY34:AY35"/>
    <mergeCell ref="AZ34:AZ35"/>
    <mergeCell ref="BA34:BA35"/>
    <mergeCell ref="BB34:BB35"/>
    <mergeCell ref="AK34:AK35"/>
    <mergeCell ref="AL34:AL35"/>
    <mergeCell ref="AM34:AM35"/>
    <mergeCell ref="AN34:AN35"/>
    <mergeCell ref="AO34:AO35"/>
    <mergeCell ref="AP34:AP35"/>
    <mergeCell ref="AQ34:AQ35"/>
    <mergeCell ref="AR34:AR35"/>
    <mergeCell ref="AS34:AS35"/>
    <mergeCell ref="AT34:AT35"/>
    <mergeCell ref="AU34:AU35"/>
    <mergeCell ref="AR36:AR37"/>
    <mergeCell ref="AS36:AS37"/>
    <mergeCell ref="AV36:AV37"/>
    <mergeCell ref="AX36:AX37"/>
    <mergeCell ref="AY36:AY37"/>
    <mergeCell ref="AZ36:AZ37"/>
    <mergeCell ref="BA36:BA37"/>
    <mergeCell ref="BB36:BB37"/>
    <mergeCell ref="BB40:BB41"/>
    <mergeCell ref="AK40:AK41"/>
    <mergeCell ref="AL40:AL41"/>
    <mergeCell ref="AM40:AM41"/>
    <mergeCell ref="N38:N39"/>
    <mergeCell ref="AQ42:AQ43"/>
    <mergeCell ref="AR42:AR43"/>
    <mergeCell ref="AO40:AO41"/>
    <mergeCell ref="AP40:AP41"/>
    <mergeCell ref="AQ40:AQ41"/>
    <mergeCell ref="AR40:AR41"/>
    <mergeCell ref="S42:S43"/>
    <mergeCell ref="AD42:AD43"/>
    <mergeCell ref="AJ42:AJ43"/>
    <mergeCell ref="AK42:AK43"/>
    <mergeCell ref="AL42:AL43"/>
    <mergeCell ref="AM42:AM43"/>
    <mergeCell ref="AN42:AN43"/>
    <mergeCell ref="AO42:AO43"/>
    <mergeCell ref="AP42:AP43"/>
    <mergeCell ref="N40:N41"/>
    <mergeCell ref="O40:O41"/>
    <mergeCell ref="P40:P41"/>
    <mergeCell ref="Q40:Q41"/>
    <mergeCell ref="O38:O39"/>
    <mergeCell ref="P38:P39"/>
    <mergeCell ref="Q38:Q39"/>
    <mergeCell ref="R38:R39"/>
    <mergeCell ref="S38:S39"/>
    <mergeCell ref="AD38:AD39"/>
    <mergeCell ref="AJ38:AJ39"/>
    <mergeCell ref="AK38:AK39"/>
    <mergeCell ref="A42:A43"/>
    <mergeCell ref="B42:B43"/>
    <mergeCell ref="C42:C43"/>
    <mergeCell ref="D42:D43"/>
    <mergeCell ref="G42:G43"/>
    <mergeCell ref="H42:H43"/>
    <mergeCell ref="I42:I43"/>
    <mergeCell ref="J42:J43"/>
    <mergeCell ref="K42:K43"/>
    <mergeCell ref="L42:L43"/>
    <mergeCell ref="M42:M43"/>
    <mergeCell ref="N42:N43"/>
    <mergeCell ref="O42:O43"/>
    <mergeCell ref="P42:P43"/>
    <mergeCell ref="Q42:Q43"/>
    <mergeCell ref="R42:R43"/>
    <mergeCell ref="AJ40:AJ41"/>
    <mergeCell ref="AD40:AD41"/>
    <mergeCell ref="A40:A41"/>
    <mergeCell ref="B40:B41"/>
    <mergeCell ref="C40:C41"/>
    <mergeCell ref="D40:D41"/>
    <mergeCell ref="G40:G41"/>
    <mergeCell ref="H40:H41"/>
    <mergeCell ref="I40:I41"/>
    <mergeCell ref="J40:J41"/>
    <mergeCell ref="K40:K41"/>
    <mergeCell ref="L40:L41"/>
    <mergeCell ref="M40:M41"/>
    <mergeCell ref="R40:R41"/>
    <mergeCell ref="S40:S41"/>
    <mergeCell ref="E40:E41"/>
    <mergeCell ref="P44:P45"/>
    <mergeCell ref="Q44:Q45"/>
    <mergeCell ref="R44:R45"/>
    <mergeCell ref="S44:S45"/>
    <mergeCell ref="AD44:AD45"/>
    <mergeCell ref="AJ44:AJ45"/>
    <mergeCell ref="AK44:AK45"/>
    <mergeCell ref="AL44:AL45"/>
    <mergeCell ref="AM44:AM45"/>
    <mergeCell ref="AN44:AN45"/>
    <mergeCell ref="BB44:BB45"/>
    <mergeCell ref="A46:A47"/>
    <mergeCell ref="B46:B47"/>
    <mergeCell ref="C46:C47"/>
    <mergeCell ref="D46:D47"/>
    <mergeCell ref="G46:G47"/>
    <mergeCell ref="H46:H47"/>
    <mergeCell ref="I46:I47"/>
    <mergeCell ref="J46:J47"/>
    <mergeCell ref="K46:K47"/>
    <mergeCell ref="L46:L47"/>
    <mergeCell ref="M46:M47"/>
    <mergeCell ref="N46:N47"/>
    <mergeCell ref="O46:O47"/>
    <mergeCell ref="P46:P47"/>
    <mergeCell ref="Q46:Q47"/>
    <mergeCell ref="R46:R47"/>
    <mergeCell ref="S46:S47"/>
    <mergeCell ref="AD46:AD47"/>
    <mergeCell ref="AJ46:AJ47"/>
    <mergeCell ref="AO44:AO45"/>
    <mergeCell ref="AP44:AP45"/>
    <mergeCell ref="AQ44:AQ45"/>
    <mergeCell ref="AR44:AR45"/>
    <mergeCell ref="A44:A45"/>
    <mergeCell ref="B44:B45"/>
    <mergeCell ref="C44:C45"/>
    <mergeCell ref="D44:D45"/>
    <mergeCell ref="G44:G45"/>
    <mergeCell ref="H44:H45"/>
    <mergeCell ref="BB46:BB47"/>
    <mergeCell ref="A48:A49"/>
    <mergeCell ref="B48:B49"/>
    <mergeCell ref="C48:C49"/>
    <mergeCell ref="D48:D49"/>
    <mergeCell ref="G48:G49"/>
    <mergeCell ref="H48:H49"/>
    <mergeCell ref="I48:I49"/>
    <mergeCell ref="J48:J49"/>
    <mergeCell ref="K48:K49"/>
    <mergeCell ref="L48:L49"/>
    <mergeCell ref="M48:M49"/>
    <mergeCell ref="N48:N49"/>
    <mergeCell ref="O48:O49"/>
    <mergeCell ref="P48:P49"/>
    <mergeCell ref="Q48:Q49"/>
    <mergeCell ref="R48:R49"/>
    <mergeCell ref="S48:S49"/>
    <mergeCell ref="AD48:AD49"/>
    <mergeCell ref="AJ48:AJ49"/>
    <mergeCell ref="N44:N45"/>
    <mergeCell ref="O44:O45"/>
    <mergeCell ref="AM46:AM47"/>
    <mergeCell ref="AN46:AN47"/>
    <mergeCell ref="AO46:AO47"/>
    <mergeCell ref="AP46:AP47"/>
    <mergeCell ref="AQ46:AQ47"/>
    <mergeCell ref="AR46:AR47"/>
    <mergeCell ref="E46:E47"/>
    <mergeCell ref="F46:F47"/>
    <mergeCell ref="E48:E49"/>
    <mergeCell ref="F48:F49"/>
    <mergeCell ref="A50:A51"/>
    <mergeCell ref="B50:B51"/>
    <mergeCell ref="C50:C51"/>
    <mergeCell ref="D50:D51"/>
    <mergeCell ref="G50:G51"/>
    <mergeCell ref="H50:H51"/>
    <mergeCell ref="I50:I51"/>
    <mergeCell ref="J50:J51"/>
    <mergeCell ref="K50:K51"/>
    <mergeCell ref="L50:L51"/>
    <mergeCell ref="M50:M51"/>
    <mergeCell ref="N50:N51"/>
    <mergeCell ref="O50:O51"/>
    <mergeCell ref="P50:P51"/>
    <mergeCell ref="Q50:Q51"/>
    <mergeCell ref="R50:R51"/>
    <mergeCell ref="S50:S51"/>
    <mergeCell ref="E50:E51"/>
    <mergeCell ref="F50:F51"/>
    <mergeCell ref="AK46:AK47"/>
    <mergeCell ref="AL46:AL47"/>
    <mergeCell ref="BB50:BB51"/>
    <mergeCell ref="AD50:AD51"/>
    <mergeCell ref="AJ50:AJ51"/>
    <mergeCell ref="AK50:AK51"/>
    <mergeCell ref="AL50:AL51"/>
    <mergeCell ref="AM50:AM51"/>
    <mergeCell ref="AN50:AN51"/>
    <mergeCell ref="AO50:AO51"/>
    <mergeCell ref="AP50:AP51"/>
    <mergeCell ref="AQ50:AQ51"/>
    <mergeCell ref="AK48:AK49"/>
    <mergeCell ref="AL48:AL49"/>
    <mergeCell ref="AM48:AM49"/>
    <mergeCell ref="AN48:AN49"/>
    <mergeCell ref="AO48:AO49"/>
    <mergeCell ref="AP48:AP49"/>
    <mergeCell ref="AQ48:AQ49"/>
    <mergeCell ref="AR48:AR49"/>
    <mergeCell ref="B52:B53"/>
    <mergeCell ref="C52:C53"/>
    <mergeCell ref="D52:D53"/>
    <mergeCell ref="G52:G53"/>
    <mergeCell ref="H52:H53"/>
    <mergeCell ref="I52:I53"/>
    <mergeCell ref="J52:J53"/>
    <mergeCell ref="K52:K53"/>
    <mergeCell ref="L52:L53"/>
    <mergeCell ref="AR50:AR51"/>
    <mergeCell ref="AS50:AS51"/>
    <mergeCell ref="AV50:AV51"/>
    <mergeCell ref="AX50:AX51"/>
    <mergeCell ref="AY50:AY51"/>
    <mergeCell ref="BA50:BA51"/>
    <mergeCell ref="AV52:AV53"/>
    <mergeCell ref="AX52:AX53"/>
    <mergeCell ref="AY52:AY53"/>
    <mergeCell ref="BA52:BA53"/>
    <mergeCell ref="AT50:AT51"/>
    <mergeCell ref="AU50:AU51"/>
    <mergeCell ref="AT52:AT53"/>
    <mergeCell ref="AU52:AU53"/>
    <mergeCell ref="E52:E53"/>
    <mergeCell ref="F52:F53"/>
    <mergeCell ref="R54:R55"/>
    <mergeCell ref="S54:S55"/>
    <mergeCell ref="AK52:AK53"/>
    <mergeCell ref="AL52:AL53"/>
    <mergeCell ref="AM52:AM53"/>
    <mergeCell ref="AN52:AN53"/>
    <mergeCell ref="AO52:AO53"/>
    <mergeCell ref="AP52:AP53"/>
    <mergeCell ref="AQ52:AQ53"/>
    <mergeCell ref="AR52:AR53"/>
    <mergeCell ref="AS52:AS53"/>
    <mergeCell ref="M52:M53"/>
    <mergeCell ref="N52:N53"/>
    <mergeCell ref="O52:O53"/>
    <mergeCell ref="P52:P53"/>
    <mergeCell ref="Q52:Q53"/>
    <mergeCell ref="R52:R53"/>
    <mergeCell ref="S52:S53"/>
    <mergeCell ref="AD52:AD53"/>
    <mergeCell ref="AJ52:AJ53"/>
    <mergeCell ref="AD54:AD55"/>
    <mergeCell ref="AJ54:AJ55"/>
    <mergeCell ref="AK54:AK55"/>
    <mergeCell ref="AL54:AL55"/>
    <mergeCell ref="AM54:AM55"/>
    <mergeCell ref="AN54:AN55"/>
    <mergeCell ref="AO54:AO55"/>
    <mergeCell ref="AP54:AP55"/>
    <mergeCell ref="AQ54:AQ55"/>
    <mergeCell ref="AS54:AS55"/>
    <mergeCell ref="BB52:BB53"/>
    <mergeCell ref="R56:R57"/>
    <mergeCell ref="S56:S57"/>
    <mergeCell ref="AD56:AD57"/>
    <mergeCell ref="A56:A57"/>
    <mergeCell ref="B56:B57"/>
    <mergeCell ref="C56:C57"/>
    <mergeCell ref="D56:D57"/>
    <mergeCell ref="G56:G57"/>
    <mergeCell ref="H56:H57"/>
    <mergeCell ref="I56:I57"/>
    <mergeCell ref="J56:J57"/>
    <mergeCell ref="K56:K57"/>
    <mergeCell ref="AR54:AR55"/>
    <mergeCell ref="A54:A55"/>
    <mergeCell ref="B54:B55"/>
    <mergeCell ref="C54:C55"/>
    <mergeCell ref="D54:D55"/>
    <mergeCell ref="G54:G55"/>
    <mergeCell ref="H54:H55"/>
    <mergeCell ref="I54:I55"/>
    <mergeCell ref="J54:J55"/>
    <mergeCell ref="K54:K55"/>
    <mergeCell ref="L54:L55"/>
    <mergeCell ref="M54:M55"/>
    <mergeCell ref="N54:N55"/>
    <mergeCell ref="O54:O55"/>
    <mergeCell ref="P54:P55"/>
    <mergeCell ref="Q54:Q55"/>
    <mergeCell ref="BB56:BB57"/>
    <mergeCell ref="AK56:AK57"/>
    <mergeCell ref="AL56:AL57"/>
    <mergeCell ref="A58:A59"/>
    <mergeCell ref="B58:B59"/>
    <mergeCell ref="C58:C59"/>
    <mergeCell ref="D58:D59"/>
    <mergeCell ref="G58:G59"/>
    <mergeCell ref="H58:H59"/>
    <mergeCell ref="I58:I59"/>
    <mergeCell ref="J58:J59"/>
    <mergeCell ref="K58:K59"/>
    <mergeCell ref="L58:L59"/>
    <mergeCell ref="M58:M59"/>
    <mergeCell ref="N58:N59"/>
    <mergeCell ref="O58:O59"/>
    <mergeCell ref="P58:P59"/>
    <mergeCell ref="Q58:Q59"/>
    <mergeCell ref="R58:R59"/>
    <mergeCell ref="AJ56:AJ57"/>
    <mergeCell ref="E58:E59"/>
    <mergeCell ref="F58:F59"/>
    <mergeCell ref="S60:S61"/>
    <mergeCell ref="AD60:AD61"/>
    <mergeCell ref="AJ60:AJ61"/>
    <mergeCell ref="AK60:AK61"/>
    <mergeCell ref="AL60:AL61"/>
    <mergeCell ref="AM60:AM61"/>
    <mergeCell ref="AN60:AN61"/>
    <mergeCell ref="AQ58:AQ59"/>
    <mergeCell ref="AR58:AR59"/>
    <mergeCell ref="AO60:AO61"/>
    <mergeCell ref="AM56:AM57"/>
    <mergeCell ref="AN56:AN57"/>
    <mergeCell ref="AO56:AO57"/>
    <mergeCell ref="AP56:AP57"/>
    <mergeCell ref="AQ56:AQ57"/>
    <mergeCell ref="AR56:AR57"/>
    <mergeCell ref="L56:L57"/>
    <mergeCell ref="M56:M57"/>
    <mergeCell ref="N56:N57"/>
    <mergeCell ref="O56:O57"/>
    <mergeCell ref="P56:P57"/>
    <mergeCell ref="Q56:Q57"/>
    <mergeCell ref="S58:S59"/>
    <mergeCell ref="AD58:AD59"/>
    <mergeCell ref="AJ58:AJ59"/>
    <mergeCell ref="AK58:AK59"/>
    <mergeCell ref="AL58:AL59"/>
    <mergeCell ref="AM58:AM59"/>
    <mergeCell ref="AN58:AN59"/>
    <mergeCell ref="AO58:AO59"/>
    <mergeCell ref="AP58:AP59"/>
    <mergeCell ref="AP60:AP61"/>
    <mergeCell ref="AD62:AD63"/>
    <mergeCell ref="AJ62:AJ63"/>
    <mergeCell ref="AK62:AK63"/>
    <mergeCell ref="AL62:AL63"/>
    <mergeCell ref="AP62:AP63"/>
    <mergeCell ref="AQ62:AQ63"/>
    <mergeCell ref="AR62:AR63"/>
    <mergeCell ref="AS62:AS63"/>
    <mergeCell ref="AT62:AT63"/>
    <mergeCell ref="AU62:AU63"/>
    <mergeCell ref="AX56:AX57"/>
    <mergeCell ref="AY56:AY57"/>
    <mergeCell ref="BA56:BA57"/>
    <mergeCell ref="AS56:AS57"/>
    <mergeCell ref="AT56:AT57"/>
    <mergeCell ref="AU56:AU57"/>
    <mergeCell ref="A60:A61"/>
    <mergeCell ref="B60:B61"/>
    <mergeCell ref="C60:C61"/>
    <mergeCell ref="D60:D61"/>
    <mergeCell ref="G60:G61"/>
    <mergeCell ref="H60:H61"/>
    <mergeCell ref="I60:I61"/>
    <mergeCell ref="J60:J61"/>
    <mergeCell ref="K60:K61"/>
    <mergeCell ref="L60:L61"/>
    <mergeCell ref="M60:M61"/>
    <mergeCell ref="N60:N61"/>
    <mergeCell ref="O60:O61"/>
    <mergeCell ref="P60:P61"/>
    <mergeCell ref="Q60:Q61"/>
    <mergeCell ref="R60:R61"/>
    <mergeCell ref="A62:A63"/>
    <mergeCell ref="B62:B63"/>
    <mergeCell ref="C62:C63"/>
    <mergeCell ref="D62:D63"/>
    <mergeCell ref="G62:G63"/>
    <mergeCell ref="H62:H63"/>
    <mergeCell ref="I62:I63"/>
    <mergeCell ref="J62:J63"/>
    <mergeCell ref="K62:K63"/>
    <mergeCell ref="L62:L63"/>
    <mergeCell ref="M62:M63"/>
    <mergeCell ref="N62:N63"/>
    <mergeCell ref="O62:O63"/>
    <mergeCell ref="P62:P63"/>
    <mergeCell ref="Q62:Q63"/>
    <mergeCell ref="R62:R63"/>
    <mergeCell ref="S62:S63"/>
    <mergeCell ref="AQ60:AQ61"/>
    <mergeCell ref="AR60:AR61"/>
    <mergeCell ref="AS64:AS65"/>
    <mergeCell ref="AX62:AX63"/>
    <mergeCell ref="AY62:AY63"/>
    <mergeCell ref="AZ62:AZ63"/>
    <mergeCell ref="BA62:BA63"/>
    <mergeCell ref="BB62:BB63"/>
    <mergeCell ref="A64:A65"/>
    <mergeCell ref="B64:B65"/>
    <mergeCell ref="C64:C65"/>
    <mergeCell ref="D64:D65"/>
    <mergeCell ref="G64:G65"/>
    <mergeCell ref="H64:H65"/>
    <mergeCell ref="I64:I65"/>
    <mergeCell ref="J64:J65"/>
    <mergeCell ref="K64:K65"/>
    <mergeCell ref="L64:L65"/>
    <mergeCell ref="M64:M65"/>
    <mergeCell ref="N64:N65"/>
    <mergeCell ref="O64:O65"/>
    <mergeCell ref="P64:P65"/>
    <mergeCell ref="Q64:Q65"/>
    <mergeCell ref="R64:R65"/>
    <mergeCell ref="S64:S65"/>
    <mergeCell ref="AD64:AD65"/>
    <mergeCell ref="AJ64:AJ65"/>
    <mergeCell ref="AM62:AM63"/>
    <mergeCell ref="AN62:AN63"/>
    <mergeCell ref="AO62:AO63"/>
    <mergeCell ref="AV64:AV65"/>
    <mergeCell ref="AY64:AY65"/>
    <mergeCell ref="AZ64:AZ65"/>
    <mergeCell ref="BA64:BA65"/>
    <mergeCell ref="BB64:BB65"/>
    <mergeCell ref="A66:A67"/>
    <mergeCell ref="B66:B67"/>
    <mergeCell ref="C66:C67"/>
    <mergeCell ref="D66:D67"/>
    <mergeCell ref="G66:G67"/>
    <mergeCell ref="H66:H67"/>
    <mergeCell ref="I66:I67"/>
    <mergeCell ref="J66:J67"/>
    <mergeCell ref="K66:K67"/>
    <mergeCell ref="L66:L67"/>
    <mergeCell ref="M66:M67"/>
    <mergeCell ref="N66:N67"/>
    <mergeCell ref="O66:O67"/>
    <mergeCell ref="P66:P67"/>
    <mergeCell ref="Q66:Q67"/>
    <mergeCell ref="R66:R67"/>
    <mergeCell ref="S66:S67"/>
    <mergeCell ref="AK64:AK65"/>
    <mergeCell ref="AL64:AL65"/>
    <mergeCell ref="AM64:AM65"/>
    <mergeCell ref="AN64:AN65"/>
    <mergeCell ref="AO64:AO65"/>
    <mergeCell ref="AP64:AP65"/>
    <mergeCell ref="AQ64:AQ65"/>
    <mergeCell ref="AR64:AR65"/>
    <mergeCell ref="AR66:AR67"/>
    <mergeCell ref="AS66:AS67"/>
    <mergeCell ref="AY66:AY67"/>
    <mergeCell ref="AZ66:AZ67"/>
    <mergeCell ref="BA66:BA67"/>
    <mergeCell ref="BB66:BB67"/>
    <mergeCell ref="AD66:AD67"/>
    <mergeCell ref="AJ66:AJ67"/>
    <mergeCell ref="AK66:AK67"/>
    <mergeCell ref="AL66:AL67"/>
    <mergeCell ref="AM66:AM67"/>
    <mergeCell ref="AN66:AN67"/>
    <mergeCell ref="AO66:AO67"/>
    <mergeCell ref="AP66:AP67"/>
    <mergeCell ref="AQ66:AQ67"/>
    <mergeCell ref="AJ68:AJ69"/>
    <mergeCell ref="AR68:AR69"/>
    <mergeCell ref="AK68:AK69"/>
    <mergeCell ref="AL68:AL69"/>
    <mergeCell ref="AM68:AM69"/>
    <mergeCell ref="AN68:AN69"/>
    <mergeCell ref="AO68:AO69"/>
    <mergeCell ref="AP68:AP69"/>
    <mergeCell ref="AQ68:AQ69"/>
    <mergeCell ref="AV66:AV67"/>
    <mergeCell ref="AX66:AX67"/>
    <mergeCell ref="AU66:AU67"/>
    <mergeCell ref="L68:L69"/>
    <mergeCell ref="M68:M69"/>
    <mergeCell ref="N68:N69"/>
    <mergeCell ref="O68:O69"/>
    <mergeCell ref="P68:P69"/>
    <mergeCell ref="Q68:Q69"/>
    <mergeCell ref="R68:R69"/>
    <mergeCell ref="S68:S69"/>
    <mergeCell ref="AD68:AD69"/>
    <mergeCell ref="A68:A69"/>
    <mergeCell ref="B68:B69"/>
    <mergeCell ref="C68:C69"/>
    <mergeCell ref="D68:D69"/>
    <mergeCell ref="G68:G69"/>
    <mergeCell ref="H68:H69"/>
    <mergeCell ref="I68:I69"/>
    <mergeCell ref="J68:J69"/>
    <mergeCell ref="K68:K69"/>
    <mergeCell ref="AY70:AY71"/>
    <mergeCell ref="AZ70:AZ71"/>
    <mergeCell ref="BA70:BA71"/>
    <mergeCell ref="S70:S71"/>
    <mergeCell ref="AD70:AD71"/>
    <mergeCell ref="AJ70:AJ71"/>
    <mergeCell ref="AK70:AK71"/>
    <mergeCell ref="AL70:AL71"/>
    <mergeCell ref="AM70:AM71"/>
    <mergeCell ref="AN70:AN71"/>
    <mergeCell ref="AO70:AO71"/>
    <mergeCell ref="AP70:AP71"/>
    <mergeCell ref="AT70:AT71"/>
    <mergeCell ref="AU70:AU71"/>
    <mergeCell ref="A70:A71"/>
    <mergeCell ref="B70:B71"/>
    <mergeCell ref="C70:C71"/>
    <mergeCell ref="D70:D71"/>
    <mergeCell ref="G70:G71"/>
    <mergeCell ref="H70:H71"/>
    <mergeCell ref="I70:I71"/>
    <mergeCell ref="J70:J71"/>
    <mergeCell ref="K70:K71"/>
    <mergeCell ref="L70:L71"/>
    <mergeCell ref="M70:M71"/>
    <mergeCell ref="N70:N71"/>
    <mergeCell ref="O70:O71"/>
    <mergeCell ref="P70:P71"/>
    <mergeCell ref="Q70:Q71"/>
    <mergeCell ref="R70:R71"/>
    <mergeCell ref="AX70:AX71"/>
    <mergeCell ref="AO72:AO73"/>
    <mergeCell ref="AP72:AP73"/>
    <mergeCell ref="AQ72:AQ73"/>
    <mergeCell ref="AR72:AR73"/>
    <mergeCell ref="BB70:BB71"/>
    <mergeCell ref="A72:A73"/>
    <mergeCell ref="B72:B73"/>
    <mergeCell ref="C72:C73"/>
    <mergeCell ref="D72:D73"/>
    <mergeCell ref="G72:G73"/>
    <mergeCell ref="H72:H73"/>
    <mergeCell ref="I72:I73"/>
    <mergeCell ref="J72:J73"/>
    <mergeCell ref="K72:K73"/>
    <mergeCell ref="L72:L73"/>
    <mergeCell ref="M72:M73"/>
    <mergeCell ref="N72:N73"/>
    <mergeCell ref="O72:O73"/>
    <mergeCell ref="P72:P73"/>
    <mergeCell ref="Q72:Q73"/>
    <mergeCell ref="R72:R73"/>
    <mergeCell ref="S72:S73"/>
    <mergeCell ref="AD72:AD73"/>
    <mergeCell ref="AJ72:AJ73"/>
    <mergeCell ref="AK72:AK73"/>
    <mergeCell ref="AL72:AL73"/>
    <mergeCell ref="AM72:AM73"/>
    <mergeCell ref="AN72:AN73"/>
    <mergeCell ref="AQ70:AQ71"/>
    <mergeCell ref="AR70:AR71"/>
    <mergeCell ref="AS70:AS71"/>
    <mergeCell ref="AV70:AV71"/>
    <mergeCell ref="AM74:AM75"/>
    <mergeCell ref="AN74:AN75"/>
    <mergeCell ref="AO74:AO75"/>
    <mergeCell ref="AP74:AP75"/>
    <mergeCell ref="AQ74:AQ75"/>
    <mergeCell ref="AR74:AR75"/>
    <mergeCell ref="A74:A75"/>
    <mergeCell ref="B74:B75"/>
    <mergeCell ref="C74:C75"/>
    <mergeCell ref="D74:D75"/>
    <mergeCell ref="G74:G75"/>
    <mergeCell ref="H74:H75"/>
    <mergeCell ref="I74:I75"/>
    <mergeCell ref="J74:J75"/>
    <mergeCell ref="K74:K75"/>
    <mergeCell ref="L74:L75"/>
    <mergeCell ref="M74:M75"/>
    <mergeCell ref="N74:N75"/>
    <mergeCell ref="O74:O75"/>
    <mergeCell ref="P74:P75"/>
    <mergeCell ref="Q74:Q75"/>
    <mergeCell ref="R74:R75"/>
    <mergeCell ref="S74:S75"/>
    <mergeCell ref="AD74:AD75"/>
    <mergeCell ref="AJ74:AJ75"/>
    <mergeCell ref="AK74:AK75"/>
    <mergeCell ref="AL74:AL75"/>
    <mergeCell ref="E74:E75"/>
    <mergeCell ref="F74:F75"/>
    <mergeCell ref="AK76:AK77"/>
    <mergeCell ref="AL76:AL77"/>
    <mergeCell ref="AM76:AM77"/>
    <mergeCell ref="AN76:AN77"/>
    <mergeCell ref="AO76:AO77"/>
    <mergeCell ref="AP76:AP77"/>
    <mergeCell ref="AQ76:AQ77"/>
    <mergeCell ref="AR76:AR77"/>
    <mergeCell ref="A76:A77"/>
    <mergeCell ref="B76:B77"/>
    <mergeCell ref="C76:C77"/>
    <mergeCell ref="D76:D77"/>
    <mergeCell ref="G76:G77"/>
    <mergeCell ref="H76:H77"/>
    <mergeCell ref="I76:I77"/>
    <mergeCell ref="J76:J77"/>
    <mergeCell ref="K76:K77"/>
    <mergeCell ref="L76:L77"/>
    <mergeCell ref="M76:M77"/>
    <mergeCell ref="N76:N77"/>
    <mergeCell ref="O76:O77"/>
    <mergeCell ref="P76:P77"/>
    <mergeCell ref="Q76:Q77"/>
    <mergeCell ref="R76:R77"/>
    <mergeCell ref="S76:S77"/>
    <mergeCell ref="AD76:AD77"/>
    <mergeCell ref="AJ76:AJ77"/>
    <mergeCell ref="E76:E77"/>
    <mergeCell ref="F76:F77"/>
    <mergeCell ref="AP78:AP79"/>
    <mergeCell ref="AQ78:AQ79"/>
    <mergeCell ref="R80:R81"/>
    <mergeCell ref="S80:S81"/>
    <mergeCell ref="AD80:AD81"/>
    <mergeCell ref="A80:A81"/>
    <mergeCell ref="B80:B81"/>
    <mergeCell ref="C80:C81"/>
    <mergeCell ref="D80:D81"/>
    <mergeCell ref="G80:G81"/>
    <mergeCell ref="H80:H81"/>
    <mergeCell ref="I80:I81"/>
    <mergeCell ref="J80:J81"/>
    <mergeCell ref="K80:K81"/>
    <mergeCell ref="AR78:AR79"/>
    <mergeCell ref="A78:A79"/>
    <mergeCell ref="B78:B79"/>
    <mergeCell ref="C78:C79"/>
    <mergeCell ref="D78:D79"/>
    <mergeCell ref="G78:G79"/>
    <mergeCell ref="H78:H79"/>
    <mergeCell ref="I78:I79"/>
    <mergeCell ref="J78:J79"/>
    <mergeCell ref="K78:K79"/>
    <mergeCell ref="L78:L79"/>
    <mergeCell ref="M78:M79"/>
    <mergeCell ref="N78:N79"/>
    <mergeCell ref="O78:O79"/>
    <mergeCell ref="P78:P79"/>
    <mergeCell ref="Q78:Q79"/>
    <mergeCell ref="AK80:AK81"/>
    <mergeCell ref="R78:R79"/>
    <mergeCell ref="A82:A83"/>
    <mergeCell ref="B82:B83"/>
    <mergeCell ref="C82:C83"/>
    <mergeCell ref="D82:D83"/>
    <mergeCell ref="G82:G83"/>
    <mergeCell ref="H82:H83"/>
    <mergeCell ref="I82:I83"/>
    <mergeCell ref="J82:J83"/>
    <mergeCell ref="K82:K83"/>
    <mergeCell ref="L82:L83"/>
    <mergeCell ref="M82:M83"/>
    <mergeCell ref="N82:N83"/>
    <mergeCell ref="O82:O83"/>
    <mergeCell ref="P82:P83"/>
    <mergeCell ref="Q82:Q83"/>
    <mergeCell ref="R82:R83"/>
    <mergeCell ref="AO78:AO79"/>
    <mergeCell ref="S78:S79"/>
    <mergeCell ref="AD78:AD79"/>
    <mergeCell ref="AJ78:AJ79"/>
    <mergeCell ref="AK78:AK79"/>
    <mergeCell ref="AL78:AL79"/>
    <mergeCell ref="AM78:AM79"/>
    <mergeCell ref="AN78:AN79"/>
    <mergeCell ref="AL80:AL81"/>
    <mergeCell ref="AM80:AM81"/>
    <mergeCell ref="AN80:AN81"/>
    <mergeCell ref="AO80:AO81"/>
    <mergeCell ref="AP80:AP81"/>
    <mergeCell ref="AQ80:AQ81"/>
    <mergeCell ref="AJ80:AJ81"/>
    <mergeCell ref="AQ82:AQ83"/>
    <mergeCell ref="AR80:AR81"/>
    <mergeCell ref="L80:L81"/>
    <mergeCell ref="M80:M81"/>
    <mergeCell ref="N80:N81"/>
    <mergeCell ref="O80:O81"/>
    <mergeCell ref="P80:P81"/>
    <mergeCell ref="Q80:Q81"/>
    <mergeCell ref="S82:S83"/>
    <mergeCell ref="AD82:AD83"/>
    <mergeCell ref="AJ82:AJ83"/>
    <mergeCell ref="AK82:AK83"/>
    <mergeCell ref="AL82:AL83"/>
    <mergeCell ref="AM82:AM83"/>
    <mergeCell ref="AN82:AN83"/>
    <mergeCell ref="AO82:AO83"/>
    <mergeCell ref="AP82:AP83"/>
    <mergeCell ref="AR82:AR83"/>
    <mergeCell ref="L84:L85"/>
    <mergeCell ref="M84:M85"/>
    <mergeCell ref="N84:N85"/>
    <mergeCell ref="O84:O85"/>
    <mergeCell ref="P84:P85"/>
    <mergeCell ref="Q84:Q85"/>
    <mergeCell ref="R84:R85"/>
    <mergeCell ref="S84:S85"/>
    <mergeCell ref="AD84:AD85"/>
    <mergeCell ref="A84:A85"/>
    <mergeCell ref="B84:B85"/>
    <mergeCell ref="C84:C85"/>
    <mergeCell ref="D84:D85"/>
    <mergeCell ref="G84:G85"/>
    <mergeCell ref="H84:H85"/>
    <mergeCell ref="I84:I85"/>
    <mergeCell ref="J84:J85"/>
    <mergeCell ref="K84:K85"/>
    <mergeCell ref="AY84:AY85"/>
    <mergeCell ref="AZ84:AZ85"/>
    <mergeCell ref="BA84:BA85"/>
    <mergeCell ref="BB84:BB85"/>
    <mergeCell ref="AJ84:AJ85"/>
    <mergeCell ref="AK84:AK85"/>
    <mergeCell ref="AL84:AL85"/>
    <mergeCell ref="AM84:AM85"/>
    <mergeCell ref="AN84:AN85"/>
    <mergeCell ref="AO84:AO85"/>
    <mergeCell ref="AP84:AP85"/>
    <mergeCell ref="AQ84:AQ85"/>
    <mergeCell ref="AO86:AO87"/>
    <mergeCell ref="AP86:AP87"/>
    <mergeCell ref="AQ86:AQ87"/>
    <mergeCell ref="AR86:AR87"/>
    <mergeCell ref="AS86:AS87"/>
    <mergeCell ref="AV86:AV87"/>
    <mergeCell ref="AX86:AX87"/>
    <mergeCell ref="AY86:AY87"/>
    <mergeCell ref="AR84:AR85"/>
    <mergeCell ref="AS84:AS85"/>
    <mergeCell ref="AV84:AV85"/>
    <mergeCell ref="AX84:AX85"/>
    <mergeCell ref="A86:A87"/>
    <mergeCell ref="B86:B87"/>
    <mergeCell ref="C86:C87"/>
    <mergeCell ref="D86:D87"/>
    <mergeCell ref="G86:G87"/>
    <mergeCell ref="H86:H87"/>
    <mergeCell ref="I86:I87"/>
    <mergeCell ref="J86:J87"/>
    <mergeCell ref="K86:K87"/>
    <mergeCell ref="L86:L87"/>
    <mergeCell ref="M86:M87"/>
    <mergeCell ref="N86:N87"/>
    <mergeCell ref="O86:O87"/>
    <mergeCell ref="P86:P87"/>
    <mergeCell ref="Q86:Q87"/>
    <mergeCell ref="R86:R87"/>
    <mergeCell ref="S86:S87"/>
    <mergeCell ref="AD86:AD87"/>
    <mergeCell ref="AJ86:AJ87"/>
    <mergeCell ref="AK86:AK87"/>
    <mergeCell ref="AL86:AL87"/>
    <mergeCell ref="AM86:AM87"/>
    <mergeCell ref="AT86:AT87"/>
    <mergeCell ref="AU86:AU87"/>
    <mergeCell ref="AN86:AN87"/>
    <mergeCell ref="AZ86:AZ87"/>
    <mergeCell ref="BA86:BA87"/>
    <mergeCell ref="BB86:BB87"/>
    <mergeCell ref="AJ88:AJ89"/>
    <mergeCell ref="AK88:AK89"/>
    <mergeCell ref="AL88:AL89"/>
    <mergeCell ref="AM88:AM89"/>
    <mergeCell ref="AN88:AN89"/>
    <mergeCell ref="AO88:AO89"/>
    <mergeCell ref="AP88:AP89"/>
    <mergeCell ref="AQ88:AQ89"/>
    <mergeCell ref="R88:R89"/>
    <mergeCell ref="S88:S89"/>
    <mergeCell ref="AD88:AD89"/>
    <mergeCell ref="E90:E91"/>
    <mergeCell ref="AR88:AR89"/>
    <mergeCell ref="A88:A89"/>
    <mergeCell ref="B88:B89"/>
    <mergeCell ref="C88:C89"/>
    <mergeCell ref="D88:D89"/>
    <mergeCell ref="G88:G89"/>
    <mergeCell ref="H88:H89"/>
    <mergeCell ref="I88:I89"/>
    <mergeCell ref="J88:J89"/>
    <mergeCell ref="K88:K89"/>
    <mergeCell ref="L88:L89"/>
    <mergeCell ref="M88:M89"/>
    <mergeCell ref="N88:N89"/>
    <mergeCell ref="O88:O89"/>
    <mergeCell ref="P88:P89"/>
    <mergeCell ref="Q88:Q89"/>
    <mergeCell ref="R90:R91"/>
    <mergeCell ref="S90:S91"/>
    <mergeCell ref="AD90:AD91"/>
    <mergeCell ref="A90:A91"/>
    <mergeCell ref="B90:B91"/>
    <mergeCell ref="C90:C91"/>
    <mergeCell ref="D90:D91"/>
    <mergeCell ref="G90:G91"/>
    <mergeCell ref="H90:H91"/>
    <mergeCell ref="I90:I91"/>
    <mergeCell ref="J90:J91"/>
    <mergeCell ref="K90:K91"/>
    <mergeCell ref="AR90:AR91"/>
    <mergeCell ref="L90:L91"/>
    <mergeCell ref="M90:M91"/>
    <mergeCell ref="N90:N91"/>
    <mergeCell ref="O90:O91"/>
    <mergeCell ref="P90:P91"/>
    <mergeCell ref="Q90:Q91"/>
    <mergeCell ref="S92:S93"/>
    <mergeCell ref="AD92:AD93"/>
    <mergeCell ref="AJ92:AJ93"/>
    <mergeCell ref="AK92:AK93"/>
    <mergeCell ref="AL92:AL93"/>
    <mergeCell ref="AM92:AM93"/>
    <mergeCell ref="AN92:AN93"/>
    <mergeCell ref="AO92:AO93"/>
    <mergeCell ref="AP92:AP93"/>
    <mergeCell ref="AO90:AO91"/>
    <mergeCell ref="AP90:AP91"/>
    <mergeCell ref="AQ90:AQ91"/>
    <mergeCell ref="AJ90:AJ91"/>
    <mergeCell ref="AK90:AK91"/>
    <mergeCell ref="AL90:AL91"/>
    <mergeCell ref="AM90:AM91"/>
    <mergeCell ref="AN90:AN91"/>
    <mergeCell ref="AR92:AR93"/>
    <mergeCell ref="AQ92:AQ93"/>
    <mergeCell ref="A92:A93"/>
    <mergeCell ref="B92:B93"/>
    <mergeCell ref="C92:C93"/>
    <mergeCell ref="D92:D93"/>
    <mergeCell ref="G92:G93"/>
    <mergeCell ref="H92:H93"/>
    <mergeCell ref="I92:I93"/>
    <mergeCell ref="J92:J93"/>
    <mergeCell ref="K92:K93"/>
    <mergeCell ref="L92:L93"/>
    <mergeCell ref="M92:M93"/>
    <mergeCell ref="N92:N93"/>
    <mergeCell ref="O92:O93"/>
    <mergeCell ref="P92:P93"/>
    <mergeCell ref="Q92:Q93"/>
    <mergeCell ref="R92:R93"/>
    <mergeCell ref="N96:N97"/>
    <mergeCell ref="O96:O97"/>
    <mergeCell ref="P96:P97"/>
    <mergeCell ref="Q96:Q97"/>
    <mergeCell ref="R96:R97"/>
    <mergeCell ref="A94:A95"/>
    <mergeCell ref="A96:A97"/>
    <mergeCell ref="B96:B97"/>
    <mergeCell ref="C96:C97"/>
    <mergeCell ref="D96:D97"/>
    <mergeCell ref="G96:G97"/>
    <mergeCell ref="S96:S97"/>
    <mergeCell ref="AD96:AD97"/>
    <mergeCell ref="AJ96:AJ97"/>
    <mergeCell ref="AK96:AK97"/>
    <mergeCell ref="AL96:AL97"/>
    <mergeCell ref="H94:H95"/>
    <mergeCell ref="I94:I95"/>
    <mergeCell ref="J94:J95"/>
    <mergeCell ref="K94:K95"/>
    <mergeCell ref="L94:L95"/>
    <mergeCell ref="M94:M95"/>
    <mergeCell ref="N94:N95"/>
    <mergeCell ref="O94:O95"/>
    <mergeCell ref="P94:P95"/>
    <mergeCell ref="Q94:Q95"/>
    <mergeCell ref="R94:R95"/>
    <mergeCell ref="S94:S95"/>
    <mergeCell ref="AD94:AD95"/>
    <mergeCell ref="AJ94:AJ95"/>
    <mergeCell ref="H96:H97"/>
    <mergeCell ref="I96:I97"/>
    <mergeCell ref="J96:J97"/>
    <mergeCell ref="K96:K97"/>
    <mergeCell ref="L96:L97"/>
    <mergeCell ref="M96:M97"/>
    <mergeCell ref="A98:A99"/>
    <mergeCell ref="B98:B99"/>
    <mergeCell ref="C98:C99"/>
    <mergeCell ref="D98:D99"/>
    <mergeCell ref="G98:G99"/>
    <mergeCell ref="H98:H99"/>
    <mergeCell ref="I98:I99"/>
    <mergeCell ref="J98:J99"/>
    <mergeCell ref="K98:K99"/>
    <mergeCell ref="L98:L99"/>
    <mergeCell ref="M98:M99"/>
    <mergeCell ref="N98:N99"/>
    <mergeCell ref="O98:O99"/>
    <mergeCell ref="P98:P99"/>
    <mergeCell ref="Q98:Q99"/>
    <mergeCell ref="R98:R99"/>
    <mergeCell ref="S98:S99"/>
    <mergeCell ref="AY100:AY101"/>
    <mergeCell ref="AK94:AK95"/>
    <mergeCell ref="BB96:BB97"/>
    <mergeCell ref="BB98:BB99"/>
    <mergeCell ref="B100:B101"/>
    <mergeCell ref="C100:C101"/>
    <mergeCell ref="D100:D101"/>
    <mergeCell ref="G100:G101"/>
    <mergeCell ref="H100:H101"/>
    <mergeCell ref="I100:I101"/>
    <mergeCell ref="J100:J101"/>
    <mergeCell ref="K100:K101"/>
    <mergeCell ref="L100:L101"/>
    <mergeCell ref="M100:M101"/>
    <mergeCell ref="N100:N101"/>
    <mergeCell ref="O100:O101"/>
    <mergeCell ref="P100:P101"/>
    <mergeCell ref="Q100:Q101"/>
    <mergeCell ref="R100:R101"/>
    <mergeCell ref="S100:S101"/>
    <mergeCell ref="AD98:AD99"/>
    <mergeCell ref="AJ98:AJ99"/>
    <mergeCell ref="AP96:AP97"/>
    <mergeCell ref="AQ96:AQ97"/>
    <mergeCell ref="AR96:AR97"/>
    <mergeCell ref="AK98:AK99"/>
    <mergeCell ref="B94:B95"/>
    <mergeCell ref="C94:C95"/>
    <mergeCell ref="D94:D95"/>
    <mergeCell ref="G94:G95"/>
    <mergeCell ref="AV100:AV101"/>
    <mergeCell ref="AX100:AX101"/>
    <mergeCell ref="AL102:AL103"/>
    <mergeCell ref="AM102:AM103"/>
    <mergeCell ref="AN102:AN103"/>
    <mergeCell ref="AT100:AT101"/>
    <mergeCell ref="AU100:AU101"/>
    <mergeCell ref="AO102:AO103"/>
    <mergeCell ref="AP102:AP103"/>
    <mergeCell ref="AQ94:AQ95"/>
    <mergeCell ref="AL94:AL95"/>
    <mergeCell ref="AM94:AM95"/>
    <mergeCell ref="AN94:AN95"/>
    <mergeCell ref="AL98:AL99"/>
    <mergeCell ref="AM98:AM99"/>
    <mergeCell ref="AN98:AN99"/>
    <mergeCell ref="AO98:AO99"/>
    <mergeCell ref="AP98:AP99"/>
    <mergeCell ref="AQ98:AQ99"/>
    <mergeCell ref="AR98:AR99"/>
    <mergeCell ref="AR100:AR101"/>
    <mergeCell ref="AS100:AS101"/>
    <mergeCell ref="AR94:AR95"/>
    <mergeCell ref="AM96:AM97"/>
    <mergeCell ref="AN96:AN97"/>
    <mergeCell ref="AO96:AO97"/>
    <mergeCell ref="AO94:AO95"/>
    <mergeCell ref="AP94:AP95"/>
    <mergeCell ref="A100:A101"/>
    <mergeCell ref="AD106:AD107"/>
    <mergeCell ref="AJ106:AJ107"/>
    <mergeCell ref="AK106:AK107"/>
    <mergeCell ref="AL106:AL107"/>
    <mergeCell ref="AO104:AO105"/>
    <mergeCell ref="AP104:AP105"/>
    <mergeCell ref="AQ104:AQ105"/>
    <mergeCell ref="AZ100:AZ101"/>
    <mergeCell ref="BA100:BA101"/>
    <mergeCell ref="BB100:BB101"/>
    <mergeCell ref="AD100:AD101"/>
    <mergeCell ref="AJ100:AJ101"/>
    <mergeCell ref="AK100:AK101"/>
    <mergeCell ref="AL100:AL101"/>
    <mergeCell ref="AM100:AM101"/>
    <mergeCell ref="AN100:AN101"/>
    <mergeCell ref="AO100:AO101"/>
    <mergeCell ref="AP100:AP101"/>
    <mergeCell ref="AQ100:AQ101"/>
    <mergeCell ref="AR102:AR103"/>
    <mergeCell ref="BB102:BB103"/>
    <mergeCell ref="AK102:AK103"/>
    <mergeCell ref="A102:A103"/>
    <mergeCell ref="B102:B103"/>
    <mergeCell ref="C102:C103"/>
    <mergeCell ref="D102:D103"/>
    <mergeCell ref="G102:G103"/>
    <mergeCell ref="H102:H103"/>
    <mergeCell ref="I102:I103"/>
    <mergeCell ref="J102:J103"/>
    <mergeCell ref="K102:K103"/>
    <mergeCell ref="AM104:AM105"/>
    <mergeCell ref="AN104:AN105"/>
    <mergeCell ref="AQ102:AQ103"/>
    <mergeCell ref="AJ102:AJ103"/>
    <mergeCell ref="L102:L103"/>
    <mergeCell ref="M102:M103"/>
    <mergeCell ref="N102:N103"/>
    <mergeCell ref="O102:O103"/>
    <mergeCell ref="P102:P103"/>
    <mergeCell ref="Q102:Q103"/>
    <mergeCell ref="R102:R103"/>
    <mergeCell ref="S102:S103"/>
    <mergeCell ref="AD102:AD103"/>
    <mergeCell ref="A104:A105"/>
    <mergeCell ref="B104:B105"/>
    <mergeCell ref="C104:C105"/>
    <mergeCell ref="D104:D105"/>
    <mergeCell ref="G104:G105"/>
    <mergeCell ref="H104:H105"/>
    <mergeCell ref="I104:I105"/>
    <mergeCell ref="J104:J105"/>
    <mergeCell ref="K104:K105"/>
    <mergeCell ref="L104:L105"/>
    <mergeCell ref="M104:M105"/>
    <mergeCell ref="N104:N105"/>
    <mergeCell ref="O104:O105"/>
    <mergeCell ref="P104:P105"/>
    <mergeCell ref="Q104:Q105"/>
    <mergeCell ref="R104:R105"/>
    <mergeCell ref="S104:S105"/>
    <mergeCell ref="AD104:AD105"/>
    <mergeCell ref="AJ104:AJ105"/>
    <mergeCell ref="AK104:AK105"/>
    <mergeCell ref="AL104:AL105"/>
    <mergeCell ref="AM106:AM107"/>
    <mergeCell ref="AN106:AN107"/>
    <mergeCell ref="AO106:AO107"/>
    <mergeCell ref="AP106:AP107"/>
    <mergeCell ref="AQ106:AQ107"/>
    <mergeCell ref="AR106:AR107"/>
    <mergeCell ref="AS106:AS107"/>
    <mergeCell ref="AV106:AV107"/>
    <mergeCell ref="BB104:BB105"/>
    <mergeCell ref="A106:A107"/>
    <mergeCell ref="B106:B107"/>
    <mergeCell ref="C106:C107"/>
    <mergeCell ref="D106:D107"/>
    <mergeCell ref="G106:G107"/>
    <mergeCell ref="H106:H107"/>
    <mergeCell ref="I106:I107"/>
    <mergeCell ref="J106:J107"/>
    <mergeCell ref="K106:K107"/>
    <mergeCell ref="L106:L107"/>
    <mergeCell ref="M106:M107"/>
    <mergeCell ref="N106:N107"/>
    <mergeCell ref="O106:O107"/>
    <mergeCell ref="P106:P107"/>
    <mergeCell ref="Q106:Q107"/>
    <mergeCell ref="R106:R107"/>
    <mergeCell ref="S106:S107"/>
    <mergeCell ref="AT106:AT107"/>
    <mergeCell ref="AR104:AR105"/>
    <mergeCell ref="BB106:BB107"/>
    <mergeCell ref="E106:E107"/>
    <mergeCell ref="S110:S111"/>
    <mergeCell ref="AK108:AK109"/>
    <mergeCell ref="AL108:AL109"/>
    <mergeCell ref="AM108:AM109"/>
    <mergeCell ref="AN108:AN109"/>
    <mergeCell ref="AO108:AO109"/>
    <mergeCell ref="AP108:AP109"/>
    <mergeCell ref="AQ108:AQ109"/>
    <mergeCell ref="AR108:AR109"/>
    <mergeCell ref="AS108:AS109"/>
    <mergeCell ref="AX106:AX107"/>
    <mergeCell ref="AY106:AY107"/>
    <mergeCell ref="AZ106:AZ107"/>
    <mergeCell ref="BA106:BA107"/>
    <mergeCell ref="AY110:AY111"/>
    <mergeCell ref="AZ110:AZ111"/>
    <mergeCell ref="BA110:BA111"/>
    <mergeCell ref="AU106:AU107"/>
    <mergeCell ref="A108:A109"/>
    <mergeCell ref="B108:B109"/>
    <mergeCell ref="C108:C109"/>
    <mergeCell ref="D108:D109"/>
    <mergeCell ref="G108:G109"/>
    <mergeCell ref="H108:H109"/>
    <mergeCell ref="I108:I109"/>
    <mergeCell ref="J108:J109"/>
    <mergeCell ref="K108:K109"/>
    <mergeCell ref="L108:L109"/>
    <mergeCell ref="M108:M109"/>
    <mergeCell ref="N108:N109"/>
    <mergeCell ref="O108:O109"/>
    <mergeCell ref="P108:P109"/>
    <mergeCell ref="Q108:Q109"/>
    <mergeCell ref="R108:R109"/>
    <mergeCell ref="S108:S109"/>
    <mergeCell ref="BB110:BB111"/>
    <mergeCell ref="AD110:AD111"/>
    <mergeCell ref="AJ110:AJ111"/>
    <mergeCell ref="AK110:AK111"/>
    <mergeCell ref="AL110:AL111"/>
    <mergeCell ref="AM110:AM111"/>
    <mergeCell ref="AN110:AN111"/>
    <mergeCell ref="AO110:AO111"/>
    <mergeCell ref="AP110:AP111"/>
    <mergeCell ref="AQ110:AQ111"/>
    <mergeCell ref="AV108:AV109"/>
    <mergeCell ref="AX108:AX109"/>
    <mergeCell ref="AY108:AY109"/>
    <mergeCell ref="AZ108:AZ109"/>
    <mergeCell ref="BA108:BA109"/>
    <mergeCell ref="BB108:BB109"/>
    <mergeCell ref="AT108:AT109"/>
    <mergeCell ref="AU108:AU109"/>
    <mergeCell ref="AT110:AT111"/>
    <mergeCell ref="AU110:AU111"/>
    <mergeCell ref="AD108:AD109"/>
    <mergeCell ref="AJ108:AJ109"/>
    <mergeCell ref="R112:R113"/>
    <mergeCell ref="S112:S113"/>
    <mergeCell ref="AD112:AD113"/>
    <mergeCell ref="A112:A113"/>
    <mergeCell ref="B112:B113"/>
    <mergeCell ref="C112:C113"/>
    <mergeCell ref="D112:D113"/>
    <mergeCell ref="G112:G113"/>
    <mergeCell ref="H112:H113"/>
    <mergeCell ref="I112:I113"/>
    <mergeCell ref="J112:J113"/>
    <mergeCell ref="K112:K113"/>
    <mergeCell ref="AR110:AR111"/>
    <mergeCell ref="AS110:AS111"/>
    <mergeCell ref="AV110:AV111"/>
    <mergeCell ref="AX110:AX111"/>
    <mergeCell ref="A110:A111"/>
    <mergeCell ref="B110:B111"/>
    <mergeCell ref="C110:C111"/>
    <mergeCell ref="D110:D111"/>
    <mergeCell ref="G110:G111"/>
    <mergeCell ref="H110:H111"/>
    <mergeCell ref="I110:I111"/>
    <mergeCell ref="J110:J111"/>
    <mergeCell ref="K110:K111"/>
    <mergeCell ref="L110:L111"/>
    <mergeCell ref="M110:M111"/>
    <mergeCell ref="N110:N111"/>
    <mergeCell ref="O110:O111"/>
    <mergeCell ref="P110:P111"/>
    <mergeCell ref="Q110:Q111"/>
    <mergeCell ref="R110:R111"/>
    <mergeCell ref="BB112:BB113"/>
    <mergeCell ref="A114:A115"/>
    <mergeCell ref="B114:B115"/>
    <mergeCell ref="C114:C115"/>
    <mergeCell ref="D114:D115"/>
    <mergeCell ref="G114:G115"/>
    <mergeCell ref="H114:H115"/>
    <mergeCell ref="I114:I115"/>
    <mergeCell ref="J114:J115"/>
    <mergeCell ref="K114:K115"/>
    <mergeCell ref="L114:L115"/>
    <mergeCell ref="M114:M115"/>
    <mergeCell ref="N114:N115"/>
    <mergeCell ref="O114:O115"/>
    <mergeCell ref="P114:P115"/>
    <mergeCell ref="Q114:Q115"/>
    <mergeCell ref="R114:R115"/>
    <mergeCell ref="AJ112:AJ113"/>
    <mergeCell ref="AK112:AK113"/>
    <mergeCell ref="AL112:AL113"/>
    <mergeCell ref="AM112:AM113"/>
    <mergeCell ref="AN112:AN113"/>
    <mergeCell ref="AO112:AO113"/>
    <mergeCell ref="AP112:AP113"/>
    <mergeCell ref="AQ112:AQ113"/>
    <mergeCell ref="AR112:AR113"/>
    <mergeCell ref="L112:L113"/>
    <mergeCell ref="M112:M113"/>
    <mergeCell ref="N112:N113"/>
    <mergeCell ref="O112:O113"/>
    <mergeCell ref="P112:P113"/>
    <mergeCell ref="Q112:Q113"/>
    <mergeCell ref="BA114:BA115"/>
    <mergeCell ref="S114:S115"/>
    <mergeCell ref="AD114:AD115"/>
    <mergeCell ref="AJ114:AJ115"/>
    <mergeCell ref="AK114:AK115"/>
    <mergeCell ref="AL114:AL115"/>
    <mergeCell ref="AM114:AM115"/>
    <mergeCell ref="AN114:AN115"/>
    <mergeCell ref="AO114:AO115"/>
    <mergeCell ref="AP114:AP115"/>
    <mergeCell ref="AS112:AS113"/>
    <mergeCell ref="AV112:AV113"/>
    <mergeCell ref="AX112:AX113"/>
    <mergeCell ref="AY112:AY113"/>
    <mergeCell ref="AZ112:AZ113"/>
    <mergeCell ref="BA112:BA113"/>
    <mergeCell ref="AT112:AT113"/>
    <mergeCell ref="AU112:AU113"/>
    <mergeCell ref="AT114:AT115"/>
    <mergeCell ref="AU114:AU115"/>
    <mergeCell ref="BB114:BB115"/>
    <mergeCell ref="A116:A117"/>
    <mergeCell ref="B116:B117"/>
    <mergeCell ref="C116:C117"/>
    <mergeCell ref="D116:D117"/>
    <mergeCell ref="G116:G117"/>
    <mergeCell ref="H116:H117"/>
    <mergeCell ref="I116:I117"/>
    <mergeCell ref="J116:J117"/>
    <mergeCell ref="K116:K117"/>
    <mergeCell ref="L116:L117"/>
    <mergeCell ref="M116:M117"/>
    <mergeCell ref="N116:N117"/>
    <mergeCell ref="O116:O117"/>
    <mergeCell ref="P116:P117"/>
    <mergeCell ref="Q116:Q117"/>
    <mergeCell ref="R116:R117"/>
    <mergeCell ref="S116:S117"/>
    <mergeCell ref="AD116:AD117"/>
    <mergeCell ref="AJ116:AJ117"/>
    <mergeCell ref="AK116:AK117"/>
    <mergeCell ref="AL116:AL117"/>
    <mergeCell ref="AM116:AM117"/>
    <mergeCell ref="AN116:AN117"/>
    <mergeCell ref="AQ114:AQ115"/>
    <mergeCell ref="AR114:AR115"/>
    <mergeCell ref="AS114:AS115"/>
    <mergeCell ref="AV114:AV115"/>
    <mergeCell ref="AX114:AX115"/>
    <mergeCell ref="AY114:AY115"/>
    <mergeCell ref="AZ116:AZ117"/>
    <mergeCell ref="AZ114:AZ115"/>
    <mergeCell ref="BA116:BA117"/>
    <mergeCell ref="BB116:BB117"/>
    <mergeCell ref="A118:A119"/>
    <mergeCell ref="B118:B119"/>
    <mergeCell ref="C118:C119"/>
    <mergeCell ref="D118:D119"/>
    <mergeCell ref="G118:G119"/>
    <mergeCell ref="H118:H119"/>
    <mergeCell ref="I118:I119"/>
    <mergeCell ref="J118:J119"/>
    <mergeCell ref="K118:K119"/>
    <mergeCell ref="L118:L119"/>
    <mergeCell ref="M118:M119"/>
    <mergeCell ref="N118:N119"/>
    <mergeCell ref="O118:O119"/>
    <mergeCell ref="P118:P119"/>
    <mergeCell ref="Q118:Q119"/>
    <mergeCell ref="R118:R119"/>
    <mergeCell ref="S118:S119"/>
    <mergeCell ref="AD118:AD119"/>
    <mergeCell ref="AJ118:AJ119"/>
    <mergeCell ref="AK118:AK119"/>
    <mergeCell ref="AL118:AL119"/>
    <mergeCell ref="AO116:AO117"/>
    <mergeCell ref="AP116:AP117"/>
    <mergeCell ref="AQ116:AQ117"/>
    <mergeCell ref="AR116:AR117"/>
    <mergeCell ref="AS116:AS117"/>
    <mergeCell ref="AV116:AV117"/>
    <mergeCell ref="AX116:AX117"/>
    <mergeCell ref="BA118:BA119"/>
    <mergeCell ref="BB118:BB119"/>
    <mergeCell ref="A120:A121"/>
    <mergeCell ref="B120:B121"/>
    <mergeCell ref="C120:C121"/>
    <mergeCell ref="D120:D121"/>
    <mergeCell ref="G120:G121"/>
    <mergeCell ref="H120:H121"/>
    <mergeCell ref="I120:I121"/>
    <mergeCell ref="J120:J121"/>
    <mergeCell ref="K120:K121"/>
    <mergeCell ref="L120:L121"/>
    <mergeCell ref="M120:M121"/>
    <mergeCell ref="N120:N121"/>
    <mergeCell ref="O120:O121"/>
    <mergeCell ref="P120:P121"/>
    <mergeCell ref="Q120:Q121"/>
    <mergeCell ref="R120:R121"/>
    <mergeCell ref="S120:S121"/>
    <mergeCell ref="AD120:AD121"/>
    <mergeCell ref="AJ120:AJ121"/>
    <mergeCell ref="AM118:AM119"/>
    <mergeCell ref="AN118:AN119"/>
    <mergeCell ref="AO118:AO119"/>
    <mergeCell ref="AP118:AP119"/>
    <mergeCell ref="AQ118:AQ119"/>
    <mergeCell ref="AR118:AR119"/>
    <mergeCell ref="AV120:AV121"/>
    <mergeCell ref="AX120:AX121"/>
    <mergeCell ref="AY120:AY121"/>
    <mergeCell ref="AZ120:AZ121"/>
    <mergeCell ref="BA120:BA121"/>
    <mergeCell ref="BB120:BB121"/>
    <mergeCell ref="A122:A123"/>
    <mergeCell ref="B122:B123"/>
    <mergeCell ref="C122:C123"/>
    <mergeCell ref="D122:D123"/>
    <mergeCell ref="G122:G123"/>
    <mergeCell ref="H122:H123"/>
    <mergeCell ref="I122:I123"/>
    <mergeCell ref="J122:J123"/>
    <mergeCell ref="K122:K123"/>
    <mergeCell ref="L122:L123"/>
    <mergeCell ref="M122:M123"/>
    <mergeCell ref="N122:N123"/>
    <mergeCell ref="O122:O123"/>
    <mergeCell ref="P122:P123"/>
    <mergeCell ref="Q122:Q123"/>
    <mergeCell ref="R122:R123"/>
    <mergeCell ref="S122:S123"/>
    <mergeCell ref="AK120:AK121"/>
    <mergeCell ref="AL120:AL121"/>
    <mergeCell ref="AM120:AM121"/>
    <mergeCell ref="AN120:AN121"/>
    <mergeCell ref="AO120:AO121"/>
    <mergeCell ref="AP120:AP121"/>
    <mergeCell ref="AQ120:AQ121"/>
    <mergeCell ref="AR120:AR121"/>
    <mergeCell ref="AR122:AR123"/>
    <mergeCell ref="AS122:AS123"/>
    <mergeCell ref="AV122:AV123"/>
    <mergeCell ref="E122:E123"/>
    <mergeCell ref="BB124:BB125"/>
    <mergeCell ref="AK124:AK125"/>
    <mergeCell ref="AL124:AL125"/>
    <mergeCell ref="AM124:AM125"/>
    <mergeCell ref="AN124:AN125"/>
    <mergeCell ref="AO124:AO125"/>
    <mergeCell ref="AP124:AP125"/>
    <mergeCell ref="AQ124:AQ125"/>
    <mergeCell ref="AX122:AX123"/>
    <mergeCell ref="AY122:AY123"/>
    <mergeCell ref="AZ122:AZ123"/>
    <mergeCell ref="BA122:BA123"/>
    <mergeCell ref="BB122:BB123"/>
    <mergeCell ref="AD122:AD123"/>
    <mergeCell ref="AJ122:AJ123"/>
    <mergeCell ref="AK122:AK123"/>
    <mergeCell ref="AL122:AL123"/>
    <mergeCell ref="AM122:AM123"/>
    <mergeCell ref="AN122:AN123"/>
    <mergeCell ref="AO122:AO123"/>
    <mergeCell ref="AP122:AP123"/>
    <mergeCell ref="AQ122:AQ123"/>
    <mergeCell ref="AR124:AR125"/>
    <mergeCell ref="AD124:AD125"/>
    <mergeCell ref="AJ124:AJ125"/>
    <mergeCell ref="A124:A125"/>
    <mergeCell ref="B124:B125"/>
    <mergeCell ref="C124:C125"/>
    <mergeCell ref="D124:D125"/>
    <mergeCell ref="G124:G125"/>
    <mergeCell ref="H124:H125"/>
    <mergeCell ref="I124:I125"/>
    <mergeCell ref="J124:J125"/>
    <mergeCell ref="K124:K125"/>
    <mergeCell ref="AS124:AS125"/>
    <mergeCell ref="AV124:AV125"/>
    <mergeCell ref="AX124:AX125"/>
    <mergeCell ref="AY124:AY125"/>
    <mergeCell ref="F122:F123"/>
    <mergeCell ref="BA124:BA125"/>
    <mergeCell ref="L124:L125"/>
    <mergeCell ref="M124:M125"/>
    <mergeCell ref="N124:N125"/>
    <mergeCell ref="O124:O125"/>
    <mergeCell ref="P124:P125"/>
    <mergeCell ref="Q124:Q125"/>
    <mergeCell ref="R124:R125"/>
    <mergeCell ref="S124:S125"/>
    <mergeCell ref="E124:E125"/>
    <mergeCell ref="F124:F125"/>
    <mergeCell ref="BA126:BA127"/>
    <mergeCell ref="S126:S127"/>
    <mergeCell ref="AD126:AD127"/>
    <mergeCell ref="AJ126:AJ127"/>
    <mergeCell ref="AK126:AK127"/>
    <mergeCell ref="AL126:AL127"/>
    <mergeCell ref="AM126:AM127"/>
    <mergeCell ref="AN126:AN127"/>
    <mergeCell ref="AO126:AO127"/>
    <mergeCell ref="AP126:AP127"/>
    <mergeCell ref="AT126:AT127"/>
    <mergeCell ref="AU126:AU127"/>
    <mergeCell ref="AZ126:AZ127"/>
    <mergeCell ref="AY126:AY127"/>
    <mergeCell ref="AZ124:AZ125"/>
    <mergeCell ref="BA128:BA129"/>
    <mergeCell ref="BB128:BB129"/>
    <mergeCell ref="A126:A127"/>
    <mergeCell ref="B126:B127"/>
    <mergeCell ref="C126:C127"/>
    <mergeCell ref="D126:D127"/>
    <mergeCell ref="G126:G127"/>
    <mergeCell ref="H126:H127"/>
    <mergeCell ref="I126:I127"/>
    <mergeCell ref="J126:J127"/>
    <mergeCell ref="K126:K127"/>
    <mergeCell ref="L126:L127"/>
    <mergeCell ref="M126:M127"/>
    <mergeCell ref="N126:N127"/>
    <mergeCell ref="O126:O127"/>
    <mergeCell ref="P126:P127"/>
    <mergeCell ref="Q126:Q127"/>
    <mergeCell ref="R126:R127"/>
    <mergeCell ref="E126:E127"/>
    <mergeCell ref="F126:F127"/>
    <mergeCell ref="AY128:AY129"/>
    <mergeCell ref="AX126:AX127"/>
    <mergeCell ref="P130:P131"/>
    <mergeCell ref="Q130:Q131"/>
    <mergeCell ref="R130:R131"/>
    <mergeCell ref="S130:S131"/>
    <mergeCell ref="BB126:BB127"/>
    <mergeCell ref="A128:A129"/>
    <mergeCell ref="B128:B129"/>
    <mergeCell ref="C128:C129"/>
    <mergeCell ref="D128:D129"/>
    <mergeCell ref="G128:G129"/>
    <mergeCell ref="H128:H129"/>
    <mergeCell ref="I128:I129"/>
    <mergeCell ref="J128:J129"/>
    <mergeCell ref="K128:K129"/>
    <mergeCell ref="L128:L129"/>
    <mergeCell ref="M128:M129"/>
    <mergeCell ref="N128:N129"/>
    <mergeCell ref="O128:O129"/>
    <mergeCell ref="P128:P129"/>
    <mergeCell ref="Q128:Q129"/>
    <mergeCell ref="R128:R129"/>
    <mergeCell ref="S128:S129"/>
    <mergeCell ref="AD128:AD129"/>
    <mergeCell ref="AJ128:AJ129"/>
    <mergeCell ref="AK128:AK129"/>
    <mergeCell ref="AL128:AL129"/>
    <mergeCell ref="AM128:AM129"/>
    <mergeCell ref="AN128:AN129"/>
    <mergeCell ref="AQ126:AQ127"/>
    <mergeCell ref="AR126:AR127"/>
    <mergeCell ref="AS126:AS127"/>
    <mergeCell ref="AV126:AV127"/>
    <mergeCell ref="BA130:BA131"/>
    <mergeCell ref="BB130:BB131"/>
    <mergeCell ref="A132:A133"/>
    <mergeCell ref="B132:B133"/>
    <mergeCell ref="C132:C133"/>
    <mergeCell ref="D132:D133"/>
    <mergeCell ref="G132:G133"/>
    <mergeCell ref="H132:H133"/>
    <mergeCell ref="I132:I133"/>
    <mergeCell ref="J132:J133"/>
    <mergeCell ref="K132:K133"/>
    <mergeCell ref="L132:L133"/>
    <mergeCell ref="M132:M133"/>
    <mergeCell ref="N132:N133"/>
    <mergeCell ref="O132:O133"/>
    <mergeCell ref="P132:P133"/>
    <mergeCell ref="Q132:Q133"/>
    <mergeCell ref="R132:R133"/>
    <mergeCell ref="S132:S133"/>
    <mergeCell ref="A130:A131"/>
    <mergeCell ref="B130:B131"/>
    <mergeCell ref="C130:C131"/>
    <mergeCell ref="D130:D131"/>
    <mergeCell ref="G130:G131"/>
    <mergeCell ref="H130:H131"/>
    <mergeCell ref="I130:I131"/>
    <mergeCell ref="J130:J131"/>
    <mergeCell ref="K130:K131"/>
    <mergeCell ref="L130:L131"/>
    <mergeCell ref="M130:M131"/>
    <mergeCell ref="N130:N131"/>
    <mergeCell ref="O130:O131"/>
    <mergeCell ref="AL132:AL133"/>
    <mergeCell ref="AM132:AM133"/>
    <mergeCell ref="AN132:AN133"/>
    <mergeCell ref="AO132:AO133"/>
    <mergeCell ref="AD130:AD131"/>
    <mergeCell ref="AJ130:AJ131"/>
    <mergeCell ref="AK130:AK131"/>
    <mergeCell ref="AL130:AL131"/>
    <mergeCell ref="AO128:AO129"/>
    <mergeCell ref="AP128:AP129"/>
    <mergeCell ref="AQ128:AQ129"/>
    <mergeCell ref="AR128:AR129"/>
    <mergeCell ref="AS128:AS129"/>
    <mergeCell ref="AV128:AV129"/>
    <mergeCell ref="AX130:AX131"/>
    <mergeCell ref="AY130:AY131"/>
    <mergeCell ref="AZ130:AZ131"/>
    <mergeCell ref="AZ128:AZ129"/>
    <mergeCell ref="AT130:AT131"/>
    <mergeCell ref="AU130:AU131"/>
    <mergeCell ref="AT132:AT133"/>
    <mergeCell ref="AU132:AU133"/>
    <mergeCell ref="N134:N135"/>
    <mergeCell ref="O134:O135"/>
    <mergeCell ref="P134:P135"/>
    <mergeCell ref="Q134:Q135"/>
    <mergeCell ref="AD132:AD133"/>
    <mergeCell ref="AJ132:AJ133"/>
    <mergeCell ref="AM130:AM131"/>
    <mergeCell ref="AN130:AN131"/>
    <mergeCell ref="AO130:AO131"/>
    <mergeCell ref="AP130:AP131"/>
    <mergeCell ref="AQ130:AQ131"/>
    <mergeCell ref="AR130:AR131"/>
    <mergeCell ref="AS130:AS131"/>
    <mergeCell ref="AV130:AV131"/>
    <mergeCell ref="BA134:BA135"/>
    <mergeCell ref="BB134:BB135"/>
    <mergeCell ref="AD134:AD135"/>
    <mergeCell ref="AJ134:AJ135"/>
    <mergeCell ref="AK134:AK135"/>
    <mergeCell ref="AL134:AL135"/>
    <mergeCell ref="AM134:AM135"/>
    <mergeCell ref="AN134:AN135"/>
    <mergeCell ref="AO134:AO135"/>
    <mergeCell ref="AP134:AP135"/>
    <mergeCell ref="AQ134:AQ135"/>
    <mergeCell ref="AV132:AV133"/>
    <mergeCell ref="AX132:AX133"/>
    <mergeCell ref="AY132:AY133"/>
    <mergeCell ref="AZ132:AZ133"/>
    <mergeCell ref="BA132:BA133"/>
    <mergeCell ref="BB132:BB133"/>
    <mergeCell ref="AK132:AK133"/>
    <mergeCell ref="L136:L137"/>
    <mergeCell ref="M136:M137"/>
    <mergeCell ref="N136:N137"/>
    <mergeCell ref="O136:O137"/>
    <mergeCell ref="AP132:AP133"/>
    <mergeCell ref="AQ132:AQ133"/>
    <mergeCell ref="AR132:AR133"/>
    <mergeCell ref="AS132:AS133"/>
    <mergeCell ref="R136:R137"/>
    <mergeCell ref="S136:S137"/>
    <mergeCell ref="AD136:AD137"/>
    <mergeCell ref="A136:A137"/>
    <mergeCell ref="B136:B137"/>
    <mergeCell ref="C136:C137"/>
    <mergeCell ref="D136:D137"/>
    <mergeCell ref="G136:G137"/>
    <mergeCell ref="H136:H137"/>
    <mergeCell ref="I136:I137"/>
    <mergeCell ref="J136:J137"/>
    <mergeCell ref="K136:K137"/>
    <mergeCell ref="AR134:AR135"/>
    <mergeCell ref="A134:A135"/>
    <mergeCell ref="B134:B135"/>
    <mergeCell ref="C134:C135"/>
    <mergeCell ref="D134:D135"/>
    <mergeCell ref="G134:G135"/>
    <mergeCell ref="H134:H135"/>
    <mergeCell ref="I134:I135"/>
    <mergeCell ref="J134:J135"/>
    <mergeCell ref="K134:K135"/>
    <mergeCell ref="L134:L135"/>
    <mergeCell ref="M134:M135"/>
    <mergeCell ref="BB138:BB139"/>
    <mergeCell ref="AT138:AT139"/>
    <mergeCell ref="AU138:AU139"/>
    <mergeCell ref="AY136:AY137"/>
    <mergeCell ref="AZ136:AZ137"/>
    <mergeCell ref="R134:R135"/>
    <mergeCell ref="S134:S135"/>
    <mergeCell ref="BB136:BB137"/>
    <mergeCell ref="A138:A139"/>
    <mergeCell ref="B138:B139"/>
    <mergeCell ref="C138:C139"/>
    <mergeCell ref="D138:D139"/>
    <mergeCell ref="G138:G139"/>
    <mergeCell ref="H138:H139"/>
    <mergeCell ref="I138:I139"/>
    <mergeCell ref="J138:J139"/>
    <mergeCell ref="K138:K139"/>
    <mergeCell ref="L138:L139"/>
    <mergeCell ref="M138:M139"/>
    <mergeCell ref="N138:N139"/>
    <mergeCell ref="O138:O139"/>
    <mergeCell ref="P138:P139"/>
    <mergeCell ref="Q138:Q139"/>
    <mergeCell ref="R138:R139"/>
    <mergeCell ref="AJ136:AJ137"/>
    <mergeCell ref="AK136:AK137"/>
    <mergeCell ref="AL136:AL137"/>
    <mergeCell ref="AM136:AM137"/>
    <mergeCell ref="AN136:AN137"/>
    <mergeCell ref="AO136:AO137"/>
    <mergeCell ref="AP136:AP137"/>
    <mergeCell ref="AQ136:AQ137"/>
    <mergeCell ref="N140:N141"/>
    <mergeCell ref="O140:O141"/>
    <mergeCell ref="P140:P141"/>
    <mergeCell ref="Q140:Q141"/>
    <mergeCell ref="R140:R141"/>
    <mergeCell ref="S140:S141"/>
    <mergeCell ref="P136:P137"/>
    <mergeCell ref="Q136:Q137"/>
    <mergeCell ref="AX138:AX139"/>
    <mergeCell ref="AY138:AY139"/>
    <mergeCell ref="AZ138:AZ139"/>
    <mergeCell ref="BA138:BA139"/>
    <mergeCell ref="S138:S139"/>
    <mergeCell ref="AD138:AD139"/>
    <mergeCell ref="AJ138:AJ139"/>
    <mergeCell ref="AK138:AK139"/>
    <mergeCell ref="AL138:AL139"/>
    <mergeCell ref="AM138:AM139"/>
    <mergeCell ref="AN138:AN139"/>
    <mergeCell ref="AO138:AO139"/>
    <mergeCell ref="AP138:AP139"/>
    <mergeCell ref="BA136:BA137"/>
    <mergeCell ref="AR136:AR137"/>
    <mergeCell ref="AX140:AX141"/>
    <mergeCell ref="AY140:AY141"/>
    <mergeCell ref="AZ140:AZ141"/>
    <mergeCell ref="BA140:BA141"/>
    <mergeCell ref="AS138:AS139"/>
    <mergeCell ref="AV138:AV139"/>
    <mergeCell ref="BB140:BB141"/>
    <mergeCell ref="A142:A143"/>
    <mergeCell ref="B142:B143"/>
    <mergeCell ref="C142:C143"/>
    <mergeCell ref="D142:D143"/>
    <mergeCell ref="G142:G143"/>
    <mergeCell ref="H142:H143"/>
    <mergeCell ref="I142:I143"/>
    <mergeCell ref="J142:J143"/>
    <mergeCell ref="K142:K143"/>
    <mergeCell ref="L142:L143"/>
    <mergeCell ref="M142:M143"/>
    <mergeCell ref="N142:N143"/>
    <mergeCell ref="O142:O143"/>
    <mergeCell ref="P142:P143"/>
    <mergeCell ref="Q142:Q143"/>
    <mergeCell ref="R142:R143"/>
    <mergeCell ref="S142:S143"/>
    <mergeCell ref="AD142:AD143"/>
    <mergeCell ref="AJ142:AJ143"/>
    <mergeCell ref="AK142:AK143"/>
    <mergeCell ref="A140:A141"/>
    <mergeCell ref="B140:B141"/>
    <mergeCell ref="C140:C141"/>
    <mergeCell ref="D140:D141"/>
    <mergeCell ref="G140:G141"/>
    <mergeCell ref="H140:H141"/>
    <mergeCell ref="I140:I141"/>
    <mergeCell ref="J140:J141"/>
    <mergeCell ref="K140:K141"/>
    <mergeCell ref="L140:L141"/>
    <mergeCell ref="M140:M141"/>
    <mergeCell ref="A144:A145"/>
    <mergeCell ref="B144:B145"/>
    <mergeCell ref="C144:C145"/>
    <mergeCell ref="D144:D145"/>
    <mergeCell ref="G144:G145"/>
    <mergeCell ref="H144:H145"/>
    <mergeCell ref="I144:I145"/>
    <mergeCell ref="J144:J145"/>
    <mergeCell ref="K144:K145"/>
    <mergeCell ref="L144:L145"/>
    <mergeCell ref="M144:M145"/>
    <mergeCell ref="N144:N145"/>
    <mergeCell ref="O144:O145"/>
    <mergeCell ref="P144:P145"/>
    <mergeCell ref="Q144:Q145"/>
    <mergeCell ref="R144:R145"/>
    <mergeCell ref="S144:S145"/>
    <mergeCell ref="AK144:AK145"/>
    <mergeCell ref="AL144:AL145"/>
    <mergeCell ref="AM144:AM145"/>
    <mergeCell ref="AN144:AN145"/>
    <mergeCell ref="AO144:AO145"/>
    <mergeCell ref="AP144:AP145"/>
    <mergeCell ref="AQ144:AQ145"/>
    <mergeCell ref="AR144:AR145"/>
    <mergeCell ref="AR146:AR147"/>
    <mergeCell ref="BB146:BB147"/>
    <mergeCell ref="AD146:AD147"/>
    <mergeCell ref="AJ146:AJ147"/>
    <mergeCell ref="AL142:AL143"/>
    <mergeCell ref="AO140:AO141"/>
    <mergeCell ref="AP140:AP141"/>
    <mergeCell ref="AQ140:AQ141"/>
    <mergeCell ref="AR140:AR141"/>
    <mergeCell ref="BA142:BA143"/>
    <mergeCell ref="BB142:BB143"/>
    <mergeCell ref="AD144:AD145"/>
    <mergeCell ref="AJ144:AJ145"/>
    <mergeCell ref="AM142:AM143"/>
    <mergeCell ref="AN142:AN143"/>
    <mergeCell ref="AO142:AO143"/>
    <mergeCell ref="AP142:AP143"/>
    <mergeCell ref="AQ142:AQ143"/>
    <mergeCell ref="AR142:AR143"/>
    <mergeCell ref="AD140:AD141"/>
    <mergeCell ref="AJ140:AJ141"/>
    <mergeCell ref="AK140:AK141"/>
    <mergeCell ref="AL140:AL141"/>
    <mergeCell ref="AK146:AK147"/>
    <mergeCell ref="A146:A147"/>
    <mergeCell ref="B146:B147"/>
    <mergeCell ref="C146:C147"/>
    <mergeCell ref="D146:D147"/>
    <mergeCell ref="G146:G147"/>
    <mergeCell ref="H146:H147"/>
    <mergeCell ref="I146:I147"/>
    <mergeCell ref="J146:J147"/>
    <mergeCell ref="K146:K147"/>
    <mergeCell ref="L146:L147"/>
    <mergeCell ref="M146:M147"/>
    <mergeCell ref="N146:N147"/>
    <mergeCell ref="O146:O147"/>
    <mergeCell ref="P146:P147"/>
    <mergeCell ref="Q146:Q147"/>
    <mergeCell ref="R146:R147"/>
    <mergeCell ref="S146:S147"/>
    <mergeCell ref="E146:E147"/>
    <mergeCell ref="F146:F147"/>
    <mergeCell ref="AL146:AL147"/>
    <mergeCell ref="AM146:AM147"/>
    <mergeCell ref="AN146:AN147"/>
    <mergeCell ref="AO146:AO147"/>
    <mergeCell ref="AP146:AP147"/>
    <mergeCell ref="AQ146:AQ147"/>
    <mergeCell ref="AR148:AR149"/>
    <mergeCell ref="L148:L149"/>
    <mergeCell ref="M148:M149"/>
    <mergeCell ref="N148:N149"/>
    <mergeCell ref="O148:O149"/>
    <mergeCell ref="P148:P149"/>
    <mergeCell ref="Q148:Q149"/>
    <mergeCell ref="R148:R149"/>
    <mergeCell ref="S148:S149"/>
    <mergeCell ref="AD148:AD149"/>
    <mergeCell ref="AO148:AO149"/>
    <mergeCell ref="AP148:AP149"/>
    <mergeCell ref="AQ148:AQ149"/>
    <mergeCell ref="BB148:BB149"/>
    <mergeCell ref="A150:A151"/>
    <mergeCell ref="B150:B151"/>
    <mergeCell ref="C150:C151"/>
    <mergeCell ref="D150:D151"/>
    <mergeCell ref="G150:G151"/>
    <mergeCell ref="H150:H151"/>
    <mergeCell ref="I150:I151"/>
    <mergeCell ref="J150:J151"/>
    <mergeCell ref="K150:K151"/>
    <mergeCell ref="L150:L151"/>
    <mergeCell ref="M150:M151"/>
    <mergeCell ref="N150:N151"/>
    <mergeCell ref="O150:O151"/>
    <mergeCell ref="P150:P151"/>
    <mergeCell ref="Q150:Q151"/>
    <mergeCell ref="R150:R151"/>
    <mergeCell ref="AJ148:AJ149"/>
    <mergeCell ref="AK148:AK149"/>
    <mergeCell ref="AL148:AL149"/>
    <mergeCell ref="AM148:AM149"/>
    <mergeCell ref="AN148:AN149"/>
    <mergeCell ref="BB150:BB151"/>
    <mergeCell ref="E148:E149"/>
    <mergeCell ref="F148:F149"/>
    <mergeCell ref="AM150:AM151"/>
    <mergeCell ref="AN150:AN151"/>
    <mergeCell ref="AO150:AO151"/>
    <mergeCell ref="AP150:AP151"/>
    <mergeCell ref="AD150:AD151"/>
    <mergeCell ref="AJ150:AJ151"/>
    <mergeCell ref="A148:A149"/>
    <mergeCell ref="B148:B149"/>
    <mergeCell ref="C148:C149"/>
    <mergeCell ref="D148:D149"/>
    <mergeCell ref="G148:G149"/>
    <mergeCell ref="H148:H149"/>
    <mergeCell ref="I148:I149"/>
    <mergeCell ref="J148:J149"/>
    <mergeCell ref="K148:K149"/>
    <mergeCell ref="S150:S151"/>
    <mergeCell ref="AX154:AX155"/>
    <mergeCell ref="BA152:BA153"/>
    <mergeCell ref="H154:H155"/>
    <mergeCell ref="I154:I155"/>
    <mergeCell ref="J154:J155"/>
    <mergeCell ref="K154:K155"/>
    <mergeCell ref="L154:L155"/>
    <mergeCell ref="M154:M155"/>
    <mergeCell ref="N154:N155"/>
    <mergeCell ref="O154:O155"/>
    <mergeCell ref="P154:P155"/>
    <mergeCell ref="AT150:AT151"/>
    <mergeCell ref="AU150:AU151"/>
    <mergeCell ref="AV150:AV151"/>
    <mergeCell ref="AX150:AX151"/>
    <mergeCell ref="AY150:AY151"/>
    <mergeCell ref="AZ150:AZ151"/>
    <mergeCell ref="AO152:AO153"/>
    <mergeCell ref="AP152:AP153"/>
    <mergeCell ref="AQ152:AQ153"/>
    <mergeCell ref="AK150:AK151"/>
    <mergeCell ref="AL150:AL151"/>
    <mergeCell ref="AS152:AS153"/>
    <mergeCell ref="AS150:AS151"/>
    <mergeCell ref="Q154:Q155"/>
    <mergeCell ref="R154:R155"/>
    <mergeCell ref="AX152:AX153"/>
    <mergeCell ref="AY152:AY153"/>
    <mergeCell ref="AZ152:AZ153"/>
    <mergeCell ref="S154:S155"/>
    <mergeCell ref="BA154:BA155"/>
    <mergeCell ref="AD154:AD155"/>
    <mergeCell ref="H152:H153"/>
    <mergeCell ref="I152:I153"/>
    <mergeCell ref="C158:C159"/>
    <mergeCell ref="D158:D159"/>
    <mergeCell ref="G158:G159"/>
    <mergeCell ref="H158:H159"/>
    <mergeCell ref="AY154:AY155"/>
    <mergeCell ref="AZ154:AZ155"/>
    <mergeCell ref="AT152:AT153"/>
    <mergeCell ref="AU152:AU153"/>
    <mergeCell ref="AV152:AV153"/>
    <mergeCell ref="AT154:AT155"/>
    <mergeCell ref="AU154:AU155"/>
    <mergeCell ref="AV154:AV155"/>
    <mergeCell ref="E150:E151"/>
    <mergeCell ref="AS154:AS155"/>
    <mergeCell ref="O152:O153"/>
    <mergeCell ref="P152:P153"/>
    <mergeCell ref="Q152:Q153"/>
    <mergeCell ref="J158:J159"/>
    <mergeCell ref="K158:K159"/>
    <mergeCell ref="L158:L159"/>
    <mergeCell ref="M158:M159"/>
    <mergeCell ref="A154:A155"/>
    <mergeCell ref="B154:B155"/>
    <mergeCell ref="C154:C155"/>
    <mergeCell ref="D154:D155"/>
    <mergeCell ref="G154:G155"/>
    <mergeCell ref="AJ152:AJ153"/>
    <mergeCell ref="AK152:AK153"/>
    <mergeCell ref="AL152:AL153"/>
    <mergeCell ref="AM152:AM153"/>
    <mergeCell ref="AN152:AN153"/>
    <mergeCell ref="AQ150:AQ151"/>
    <mergeCell ref="AR150:AR151"/>
    <mergeCell ref="A152:A153"/>
    <mergeCell ref="B152:B153"/>
    <mergeCell ref="C152:C153"/>
    <mergeCell ref="D152:D153"/>
    <mergeCell ref="G152:G153"/>
    <mergeCell ref="AR152:AR153"/>
    <mergeCell ref="R152:R153"/>
    <mergeCell ref="S152:S153"/>
    <mergeCell ref="J152:J153"/>
    <mergeCell ref="N152:N153"/>
    <mergeCell ref="K152:K153"/>
    <mergeCell ref="L152:L153"/>
    <mergeCell ref="M152:M153"/>
    <mergeCell ref="F150:F151"/>
    <mergeCell ref="E152:E153"/>
    <mergeCell ref="F152:F153"/>
    <mergeCell ref="E154:E155"/>
    <mergeCell ref="F154:F155"/>
    <mergeCell ref="E178:E179"/>
    <mergeCell ref="F178:F179"/>
    <mergeCell ref="J176:J177"/>
    <mergeCell ref="I176:I177"/>
    <mergeCell ref="H176:H177"/>
    <mergeCell ref="G176:G177"/>
    <mergeCell ref="F176:F177"/>
    <mergeCell ref="E176:E177"/>
    <mergeCell ref="D176:D177"/>
    <mergeCell ref="C176:C177"/>
    <mergeCell ref="B176:B177"/>
    <mergeCell ref="A176:A177"/>
    <mergeCell ref="A156:A157"/>
    <mergeCell ref="B156:B157"/>
    <mergeCell ref="AJ154:AJ155"/>
    <mergeCell ref="AK154:AK155"/>
    <mergeCell ref="AL154:AL155"/>
    <mergeCell ref="C156:C157"/>
    <mergeCell ref="D156:D157"/>
    <mergeCell ref="G156:G157"/>
    <mergeCell ref="H156:H157"/>
    <mergeCell ref="I156:I157"/>
    <mergeCell ref="J156:J157"/>
    <mergeCell ref="K156:K157"/>
    <mergeCell ref="L156:L157"/>
    <mergeCell ref="M156:M157"/>
    <mergeCell ref="N156:N157"/>
    <mergeCell ref="O156:O157"/>
    <mergeCell ref="P156:P157"/>
    <mergeCell ref="Q156:Q157"/>
    <mergeCell ref="A158:A159"/>
    <mergeCell ref="B158:B159"/>
    <mergeCell ref="AU118:AU119"/>
    <mergeCell ref="BA180:BA181"/>
    <mergeCell ref="BB180:BB181"/>
    <mergeCell ref="AD152:AD153"/>
    <mergeCell ref="A178:A179"/>
    <mergeCell ref="B178:B179"/>
    <mergeCell ref="C178:C179"/>
    <mergeCell ref="D178:D179"/>
    <mergeCell ref="G178:G179"/>
    <mergeCell ref="H178:H179"/>
    <mergeCell ref="I178:I179"/>
    <mergeCell ref="J178:J179"/>
    <mergeCell ref="K178:K179"/>
    <mergeCell ref="L178:L179"/>
    <mergeCell ref="M178:M179"/>
    <mergeCell ref="N178:N179"/>
    <mergeCell ref="O178:O179"/>
    <mergeCell ref="P178:P179"/>
    <mergeCell ref="Q178:Q179"/>
    <mergeCell ref="R178:R179"/>
    <mergeCell ref="BA178:BA179"/>
    <mergeCell ref="AR174:AR175"/>
    <mergeCell ref="Q176:Q177"/>
    <mergeCell ref="P176:P177"/>
    <mergeCell ref="O176:O177"/>
    <mergeCell ref="AW176:AW177"/>
    <mergeCell ref="N176:N177"/>
    <mergeCell ref="M176:M177"/>
    <mergeCell ref="L176:L177"/>
    <mergeCell ref="K176:K177"/>
    <mergeCell ref="N180:N181"/>
    <mergeCell ref="O180:O181"/>
    <mergeCell ref="P180:P181"/>
    <mergeCell ref="AO180:AO181"/>
    <mergeCell ref="AP180:AP181"/>
    <mergeCell ref="S178:S179"/>
    <mergeCell ref="R156:R157"/>
    <mergeCell ref="S156:S157"/>
    <mergeCell ref="AD158:AD159"/>
    <mergeCell ref="AJ158:AJ159"/>
    <mergeCell ref="AK158:AK159"/>
    <mergeCell ref="AL158:AL159"/>
    <mergeCell ref="AW178:AW179"/>
    <mergeCell ref="AO158:AO159"/>
    <mergeCell ref="AP158:AP159"/>
    <mergeCell ref="AQ158:AQ159"/>
    <mergeCell ref="AR158:AR159"/>
    <mergeCell ref="AS158:AS159"/>
    <mergeCell ref="AV158:AV159"/>
    <mergeCell ref="AD162:AD163"/>
    <mergeCell ref="AJ162:AJ163"/>
    <mergeCell ref="AK162:AK163"/>
    <mergeCell ref="AL162:AL163"/>
    <mergeCell ref="AM162:AM163"/>
    <mergeCell ref="AR176:AR177"/>
    <mergeCell ref="AQ176:AQ177"/>
    <mergeCell ref="AQ180:AQ181"/>
    <mergeCell ref="AR180:AR181"/>
    <mergeCell ref="AM176:AM177"/>
    <mergeCell ref="AL176:AL177"/>
    <mergeCell ref="AK176:AK177"/>
    <mergeCell ref="AJ176:AJ177"/>
    <mergeCell ref="AD176:AD177"/>
    <mergeCell ref="S176:S177"/>
    <mergeCell ref="AU28:AU29"/>
    <mergeCell ref="AT30:AT31"/>
    <mergeCell ref="BA182:BA183"/>
    <mergeCell ref="BB182:BB183"/>
    <mergeCell ref="AT6:AT7"/>
    <mergeCell ref="AU6:AU7"/>
    <mergeCell ref="AZ178:AZ179"/>
    <mergeCell ref="AR178:AR179"/>
    <mergeCell ref="AU84:AU85"/>
    <mergeCell ref="AY176:AY177"/>
    <mergeCell ref="BB154:BB155"/>
    <mergeCell ref="AM154:AM155"/>
    <mergeCell ref="AN154:AN155"/>
    <mergeCell ref="AO154:AO155"/>
    <mergeCell ref="AP154:AP155"/>
    <mergeCell ref="AQ154:AQ155"/>
    <mergeCell ref="AR154:AR155"/>
    <mergeCell ref="BB152:BB153"/>
    <mergeCell ref="BA150:BA151"/>
    <mergeCell ref="BA144:BA145"/>
    <mergeCell ref="BB144:BB145"/>
    <mergeCell ref="AM140:AM141"/>
    <mergeCell ref="AN140:AN141"/>
    <mergeCell ref="AQ138:AQ139"/>
    <mergeCell ref="AR138:AR139"/>
    <mergeCell ref="AX8:AX9"/>
    <mergeCell ref="AS178:AS179"/>
    <mergeCell ref="AV178:AV179"/>
    <mergeCell ref="AT36:AT37"/>
    <mergeCell ref="AU36:AU37"/>
    <mergeCell ref="AX64:AX65"/>
    <mergeCell ref="AY116:AY117"/>
    <mergeCell ref="AV62:AV63"/>
    <mergeCell ref="AX10:AX11"/>
    <mergeCell ref="AV56:AV57"/>
    <mergeCell ref="AS118:AS119"/>
    <mergeCell ref="AT118:AT119"/>
    <mergeCell ref="AX26:AX27"/>
    <mergeCell ref="AX128:AX129"/>
    <mergeCell ref="AX54:AX55"/>
    <mergeCell ref="AS60:AS61"/>
    <mergeCell ref="AT60:AT61"/>
    <mergeCell ref="AU60:AU61"/>
    <mergeCell ref="AV60:AV61"/>
    <mergeCell ref="AX60:AX61"/>
    <mergeCell ref="AU124:AU125"/>
    <mergeCell ref="AT128:AT129"/>
    <mergeCell ref="AU128:AU129"/>
    <mergeCell ref="AT14:AT15"/>
    <mergeCell ref="AU14:AU15"/>
    <mergeCell ref="AT16:AT17"/>
    <mergeCell ref="AU16:AU17"/>
    <mergeCell ref="AT18:AT19"/>
    <mergeCell ref="AU18:AU19"/>
    <mergeCell ref="AT20:AT21"/>
    <mergeCell ref="AU20:AU21"/>
    <mergeCell ref="AT22:AT23"/>
    <mergeCell ref="AU22:AU23"/>
    <mergeCell ref="AT24:AT25"/>
    <mergeCell ref="AU24:AU25"/>
    <mergeCell ref="AT64:AT65"/>
    <mergeCell ref="AU64:AU65"/>
    <mergeCell ref="AT66:AT67"/>
    <mergeCell ref="AT28:AT29"/>
    <mergeCell ref="AY60:AY61"/>
    <mergeCell ref="AZ60:AZ61"/>
    <mergeCell ref="AW60:AW61"/>
    <mergeCell ref="AY8:AY9"/>
    <mergeCell ref="AZ8:AZ9"/>
    <mergeCell ref="AS172:AS173"/>
    <mergeCell ref="AT172:AT173"/>
    <mergeCell ref="AS174:AS175"/>
    <mergeCell ref="AT174:AT175"/>
    <mergeCell ref="AU172:AU173"/>
    <mergeCell ref="AV172:AV173"/>
    <mergeCell ref="AX172:AX173"/>
    <mergeCell ref="AY172:AY173"/>
    <mergeCell ref="AU174:AU175"/>
    <mergeCell ref="AV174:AV175"/>
    <mergeCell ref="AX174:AX175"/>
    <mergeCell ref="AY174:AY175"/>
    <mergeCell ref="AT116:AT117"/>
    <mergeCell ref="AU116:AU117"/>
    <mergeCell ref="AT26:AT27"/>
    <mergeCell ref="AU26:AU27"/>
    <mergeCell ref="AT54:AT55"/>
    <mergeCell ref="AU54:AU55"/>
    <mergeCell ref="AT84:AT85"/>
    <mergeCell ref="AS8:AS9"/>
    <mergeCell ref="AT8:AT9"/>
    <mergeCell ref="AU8:AU9"/>
    <mergeCell ref="AT120:AT121"/>
    <mergeCell ref="AU120:AU121"/>
    <mergeCell ref="AT122:AT123"/>
    <mergeCell ref="AU122:AU123"/>
    <mergeCell ref="AT124:AT125"/>
    <mergeCell ref="A194:A195"/>
    <mergeCell ref="B194:B195"/>
    <mergeCell ref="C194:C195"/>
    <mergeCell ref="D194:D195"/>
    <mergeCell ref="E194:E195"/>
    <mergeCell ref="F194:F195"/>
    <mergeCell ref="G194:G195"/>
    <mergeCell ref="H194:H195"/>
    <mergeCell ref="I194:I195"/>
    <mergeCell ref="J194:J195"/>
    <mergeCell ref="K194:K195"/>
    <mergeCell ref="L194:L195"/>
    <mergeCell ref="M194:M195"/>
    <mergeCell ref="N194:N195"/>
    <mergeCell ref="O194:O195"/>
    <mergeCell ref="P194:P195"/>
    <mergeCell ref="Q194:Q195"/>
    <mergeCell ref="R194:R195"/>
    <mergeCell ref="S194:S195"/>
    <mergeCell ref="AD194:AD195"/>
    <mergeCell ref="AJ194:AJ195"/>
    <mergeCell ref="AK194:AK195"/>
    <mergeCell ref="AL194:AL195"/>
    <mergeCell ref="AM194:AM195"/>
    <mergeCell ref="AN194:AN195"/>
    <mergeCell ref="AO194:AO195"/>
    <mergeCell ref="AP194:AP195"/>
    <mergeCell ref="AQ194:AQ195"/>
    <mergeCell ref="AR194:AR195"/>
    <mergeCell ref="AX194:AX195"/>
    <mergeCell ref="AY194:AY195"/>
    <mergeCell ref="AZ194:AZ195"/>
    <mergeCell ref="A196:A197"/>
    <mergeCell ref="B196:B197"/>
    <mergeCell ref="C196:C197"/>
    <mergeCell ref="D196:D197"/>
    <mergeCell ref="E196:E197"/>
    <mergeCell ref="F196:F197"/>
    <mergeCell ref="G196:G197"/>
    <mergeCell ref="H196:H197"/>
    <mergeCell ref="I196:I197"/>
    <mergeCell ref="J196:J197"/>
    <mergeCell ref="K196:K197"/>
    <mergeCell ref="L196:L197"/>
    <mergeCell ref="M196:M197"/>
    <mergeCell ref="N196:N197"/>
    <mergeCell ref="O196:O197"/>
    <mergeCell ref="P196:P197"/>
    <mergeCell ref="Q196:Q197"/>
    <mergeCell ref="R196:R197"/>
    <mergeCell ref="S196:S197"/>
    <mergeCell ref="AD196:AD197"/>
    <mergeCell ref="AJ196:AJ197"/>
    <mergeCell ref="AK196:AK197"/>
    <mergeCell ref="AL196:AL197"/>
    <mergeCell ref="AM196:AM197"/>
    <mergeCell ref="AN196:AN197"/>
    <mergeCell ref="AO196:AO197"/>
    <mergeCell ref="AP196:AP197"/>
    <mergeCell ref="AQ196:AQ197"/>
    <mergeCell ref="AR196:AR197"/>
    <mergeCell ref="AX196:AX197"/>
    <mergeCell ref="AY196:AY197"/>
    <mergeCell ref="AZ196:AZ197"/>
    <mergeCell ref="BA196:BA197"/>
    <mergeCell ref="BB196:BB197"/>
    <mergeCell ref="AU196:AU197"/>
    <mergeCell ref="AV196:AV197"/>
    <mergeCell ref="AW196:AW197"/>
    <mergeCell ref="A198:A199"/>
    <mergeCell ref="B198:B199"/>
    <mergeCell ref="C198:C199"/>
    <mergeCell ref="D198:D199"/>
    <mergeCell ref="E198:E199"/>
    <mergeCell ref="F198:F199"/>
    <mergeCell ref="G198:G199"/>
    <mergeCell ref="H198:H199"/>
    <mergeCell ref="I198:I199"/>
    <mergeCell ref="J198:J199"/>
    <mergeCell ref="K198:K199"/>
    <mergeCell ref="L198:L199"/>
    <mergeCell ref="M198:M199"/>
    <mergeCell ref="N198:N199"/>
    <mergeCell ref="O198:O199"/>
    <mergeCell ref="P198:P199"/>
    <mergeCell ref="Q198:Q199"/>
    <mergeCell ref="R198:R199"/>
    <mergeCell ref="S198:S199"/>
    <mergeCell ref="AD198:AD199"/>
    <mergeCell ref="AJ198:AJ199"/>
    <mergeCell ref="AK198:AK199"/>
    <mergeCell ref="AL198:AL199"/>
    <mergeCell ref="AM198:AM199"/>
    <mergeCell ref="AN198:AN199"/>
    <mergeCell ref="AO198:AO199"/>
    <mergeCell ref="AP198:AP199"/>
    <mergeCell ref="AQ198:AQ199"/>
    <mergeCell ref="AR198:AR199"/>
    <mergeCell ref="AX198:AX199"/>
    <mergeCell ref="AY198:AY199"/>
    <mergeCell ref="AZ198:AZ199"/>
    <mergeCell ref="BA198:BA199"/>
    <mergeCell ref="BB198:BB199"/>
    <mergeCell ref="AS198:AS199"/>
    <mergeCell ref="AT198:AT199"/>
    <mergeCell ref="AU198:AU199"/>
    <mergeCell ref="AV198:AV199"/>
    <mergeCell ref="AW198:AW199"/>
    <mergeCell ref="A200:A201"/>
    <mergeCell ref="B200:B201"/>
    <mergeCell ref="C200:C201"/>
    <mergeCell ref="D200:D201"/>
    <mergeCell ref="E200:E201"/>
    <mergeCell ref="F200:F201"/>
    <mergeCell ref="G200:G201"/>
    <mergeCell ref="H200:H201"/>
    <mergeCell ref="I200:I201"/>
    <mergeCell ref="J200:J201"/>
    <mergeCell ref="K200:K201"/>
    <mergeCell ref="L200:L201"/>
    <mergeCell ref="M200:M201"/>
    <mergeCell ref="N200:N201"/>
    <mergeCell ref="O200:O201"/>
    <mergeCell ref="P200:P201"/>
    <mergeCell ref="Q200:Q201"/>
    <mergeCell ref="R200:R201"/>
    <mergeCell ref="S200:S201"/>
    <mergeCell ref="AD200:AD201"/>
    <mergeCell ref="AJ200:AJ201"/>
    <mergeCell ref="AK200:AK201"/>
    <mergeCell ref="AL200:AL201"/>
    <mergeCell ref="AM200:AM201"/>
    <mergeCell ref="AN200:AN201"/>
    <mergeCell ref="AO200:AO201"/>
    <mergeCell ref="AP200:AP201"/>
    <mergeCell ref="AQ200:AQ201"/>
    <mergeCell ref="AR200:AR201"/>
    <mergeCell ref="AX200:AX201"/>
    <mergeCell ref="AY200:AY201"/>
    <mergeCell ref="AZ200:AZ201"/>
    <mergeCell ref="BA200:BA201"/>
    <mergeCell ref="BB200:BB201"/>
    <mergeCell ref="AS200:AS201"/>
    <mergeCell ref="AT200:AT201"/>
    <mergeCell ref="AU200:AU201"/>
    <mergeCell ref="AV200:AV201"/>
    <mergeCell ref="AW200:AW201"/>
    <mergeCell ref="A202:A203"/>
    <mergeCell ref="B202:B203"/>
    <mergeCell ref="C202:C203"/>
    <mergeCell ref="D202:D203"/>
    <mergeCell ref="E202:E203"/>
    <mergeCell ref="F202:F203"/>
    <mergeCell ref="G202:G203"/>
    <mergeCell ref="H202:H203"/>
    <mergeCell ref="I202:I203"/>
    <mergeCell ref="J202:J203"/>
    <mergeCell ref="K202:K203"/>
    <mergeCell ref="L202:L203"/>
    <mergeCell ref="M202:M203"/>
    <mergeCell ref="N202:N203"/>
    <mergeCell ref="O202:O203"/>
    <mergeCell ref="P202:P203"/>
    <mergeCell ref="Q202:Q203"/>
    <mergeCell ref="R202:R203"/>
    <mergeCell ref="S202:S203"/>
    <mergeCell ref="AD202:AD203"/>
    <mergeCell ref="AJ202:AJ203"/>
    <mergeCell ref="AK202:AK203"/>
    <mergeCell ref="AL202:AL203"/>
    <mergeCell ref="AM202:AM203"/>
    <mergeCell ref="AN202:AN203"/>
    <mergeCell ref="AO202:AO203"/>
    <mergeCell ref="AP202:AP203"/>
    <mergeCell ref="AQ202:AQ203"/>
    <mergeCell ref="AR202:AR203"/>
    <mergeCell ref="AX202:AX203"/>
    <mergeCell ref="AY202:AY203"/>
    <mergeCell ref="AZ202:AZ203"/>
    <mergeCell ref="BA202:BA203"/>
    <mergeCell ref="BB202:BB203"/>
    <mergeCell ref="AS202:AS203"/>
    <mergeCell ref="AT202:AT203"/>
    <mergeCell ref="AU202:AU203"/>
    <mergeCell ref="AV202:AV203"/>
    <mergeCell ref="AW202:AW203"/>
    <mergeCell ref="A204:A205"/>
    <mergeCell ref="B204:B205"/>
    <mergeCell ref="C204:C205"/>
    <mergeCell ref="D204:D205"/>
    <mergeCell ref="E204:E205"/>
    <mergeCell ref="F204:F205"/>
    <mergeCell ref="G204:G205"/>
    <mergeCell ref="H204:H205"/>
    <mergeCell ref="I204:I205"/>
    <mergeCell ref="J204:J205"/>
    <mergeCell ref="K204:K205"/>
    <mergeCell ref="L204:L205"/>
    <mergeCell ref="M204:M205"/>
    <mergeCell ref="N204:N205"/>
    <mergeCell ref="O204:O205"/>
    <mergeCell ref="P204:P205"/>
    <mergeCell ref="Q204:Q205"/>
    <mergeCell ref="R204:R205"/>
    <mergeCell ref="S204:S205"/>
    <mergeCell ref="AD204:AD205"/>
    <mergeCell ref="AJ204:AJ205"/>
    <mergeCell ref="AK204:AK205"/>
    <mergeCell ref="AL204:AL205"/>
    <mergeCell ref="AM204:AM205"/>
    <mergeCell ref="AN204:AN205"/>
    <mergeCell ref="AO204:AO205"/>
    <mergeCell ref="AP204:AP205"/>
    <mergeCell ref="AQ204:AQ205"/>
    <mergeCell ref="AR204:AR205"/>
    <mergeCell ref="AX204:AX205"/>
    <mergeCell ref="AY204:AY205"/>
    <mergeCell ref="AZ204:AZ205"/>
    <mergeCell ref="BB204:BB205"/>
    <mergeCell ref="AW204:AW205"/>
    <mergeCell ref="A206:A207"/>
    <mergeCell ref="B206:B207"/>
    <mergeCell ref="C206:C207"/>
    <mergeCell ref="D206:D207"/>
    <mergeCell ref="E206:E207"/>
    <mergeCell ref="F206:F207"/>
    <mergeCell ref="G206:G207"/>
    <mergeCell ref="H206:H207"/>
    <mergeCell ref="I206:I207"/>
    <mergeCell ref="J206:J207"/>
    <mergeCell ref="K206:K207"/>
    <mergeCell ref="L206:L207"/>
    <mergeCell ref="M206:M207"/>
    <mergeCell ref="N206:N207"/>
    <mergeCell ref="O206:O207"/>
    <mergeCell ref="P206:P207"/>
    <mergeCell ref="Q206:Q207"/>
    <mergeCell ref="R206:R207"/>
    <mergeCell ref="S206:S207"/>
    <mergeCell ref="AD206:AD207"/>
    <mergeCell ref="AJ206:AJ207"/>
    <mergeCell ref="AK206:AK207"/>
    <mergeCell ref="AL206:AL207"/>
    <mergeCell ref="AM206:AM207"/>
    <mergeCell ref="AN206:AN207"/>
    <mergeCell ref="AO206:AO207"/>
    <mergeCell ref="AP206:AP207"/>
    <mergeCell ref="AQ206:AQ207"/>
    <mergeCell ref="AR206:AR207"/>
    <mergeCell ref="AX206:AX207"/>
    <mergeCell ref="AY206:AY207"/>
    <mergeCell ref="AZ206:AZ207"/>
    <mergeCell ref="BB206:BB207"/>
    <mergeCell ref="AW206:AW207"/>
    <mergeCell ref="A208:A209"/>
    <mergeCell ref="B208:B209"/>
    <mergeCell ref="C208:C209"/>
    <mergeCell ref="D208:D209"/>
    <mergeCell ref="E208:E209"/>
    <mergeCell ref="F208:F209"/>
    <mergeCell ref="G208:G209"/>
    <mergeCell ref="H208:H209"/>
    <mergeCell ref="I208:I209"/>
    <mergeCell ref="J208:J209"/>
    <mergeCell ref="K208:K209"/>
    <mergeCell ref="L208:L209"/>
    <mergeCell ref="M208:M209"/>
    <mergeCell ref="N208:N209"/>
    <mergeCell ref="O208:O209"/>
    <mergeCell ref="P208:P209"/>
    <mergeCell ref="Q208:Q209"/>
    <mergeCell ref="R208:R209"/>
    <mergeCell ref="S208:S209"/>
    <mergeCell ref="AD208:AD209"/>
    <mergeCell ref="AJ208:AJ209"/>
    <mergeCell ref="AK208:AK209"/>
    <mergeCell ref="AL208:AL209"/>
    <mergeCell ref="AM208:AM209"/>
    <mergeCell ref="AN208:AN209"/>
    <mergeCell ref="AO208:AO209"/>
    <mergeCell ref="AP208:AP209"/>
    <mergeCell ref="AQ208:AQ209"/>
    <mergeCell ref="AR208:AR209"/>
    <mergeCell ref="AX208:AX209"/>
    <mergeCell ref="AY208:AY209"/>
    <mergeCell ref="AZ208:AZ209"/>
    <mergeCell ref="BB208:BB209"/>
    <mergeCell ref="AW208:AW209"/>
    <mergeCell ref="A210:A211"/>
    <mergeCell ref="B210:B211"/>
    <mergeCell ref="C210:C211"/>
    <mergeCell ref="D210:D211"/>
    <mergeCell ref="E210:E211"/>
    <mergeCell ref="F210:F211"/>
    <mergeCell ref="G210:G211"/>
    <mergeCell ref="H210:H211"/>
    <mergeCell ref="I210:I211"/>
    <mergeCell ref="J210:J211"/>
    <mergeCell ref="K210:K211"/>
    <mergeCell ref="L210:L211"/>
    <mergeCell ref="M210:M211"/>
    <mergeCell ref="N210:N211"/>
    <mergeCell ref="O210:O211"/>
    <mergeCell ref="P210:P211"/>
    <mergeCell ref="Q210:Q211"/>
    <mergeCell ref="R210:R211"/>
    <mergeCell ref="S210:S211"/>
    <mergeCell ref="AD210:AD211"/>
    <mergeCell ref="AJ210:AJ211"/>
    <mergeCell ref="AK210:AK211"/>
    <mergeCell ref="AL210:AL211"/>
    <mergeCell ref="AM210:AM211"/>
    <mergeCell ref="AN210:AN211"/>
    <mergeCell ref="AO210:AO211"/>
    <mergeCell ref="AP210:AP211"/>
    <mergeCell ref="AQ210:AQ211"/>
    <mergeCell ref="AR210:AR211"/>
    <mergeCell ref="AX210:AX211"/>
    <mergeCell ref="AY210:AY211"/>
    <mergeCell ref="AZ210:AZ211"/>
    <mergeCell ref="BB210:BB211"/>
    <mergeCell ref="AW210:AW211"/>
    <mergeCell ref="A212:A213"/>
    <mergeCell ref="B212:B213"/>
    <mergeCell ref="C212:C213"/>
    <mergeCell ref="D212:D213"/>
    <mergeCell ref="E212:E213"/>
    <mergeCell ref="F212:F213"/>
    <mergeCell ref="G212:G213"/>
    <mergeCell ref="H212:H213"/>
    <mergeCell ref="I212:I213"/>
    <mergeCell ref="J212:J213"/>
    <mergeCell ref="K212:K213"/>
    <mergeCell ref="L212:L213"/>
    <mergeCell ref="M212:M213"/>
    <mergeCell ref="N212:N213"/>
    <mergeCell ref="O212:O213"/>
    <mergeCell ref="P212:P213"/>
    <mergeCell ref="Q212:Q213"/>
    <mergeCell ref="R212:R213"/>
    <mergeCell ref="S212:S213"/>
    <mergeCell ref="AD212:AD213"/>
    <mergeCell ref="AJ212:AJ213"/>
    <mergeCell ref="AK212:AK213"/>
    <mergeCell ref="AL212:AL213"/>
    <mergeCell ref="AM212:AM213"/>
    <mergeCell ref="AN212:AN213"/>
    <mergeCell ref="AO212:AO213"/>
    <mergeCell ref="AP212:AP213"/>
    <mergeCell ref="AQ212:AQ213"/>
    <mergeCell ref="AR212:AR213"/>
    <mergeCell ref="AX212:AX213"/>
    <mergeCell ref="AY212:AY213"/>
    <mergeCell ref="AZ212:AZ213"/>
    <mergeCell ref="BB212:BB213"/>
    <mergeCell ref="AW212:AW213"/>
    <mergeCell ref="A214:A215"/>
    <mergeCell ref="B214:B215"/>
    <mergeCell ref="C214:C215"/>
    <mergeCell ref="D214:D215"/>
    <mergeCell ref="E214:E215"/>
    <mergeCell ref="F214:F215"/>
    <mergeCell ref="G214:G215"/>
    <mergeCell ref="H214:H215"/>
    <mergeCell ref="I214:I215"/>
    <mergeCell ref="J214:J215"/>
    <mergeCell ref="K214:K215"/>
    <mergeCell ref="L214:L215"/>
    <mergeCell ref="M214:M215"/>
    <mergeCell ref="N214:N215"/>
    <mergeCell ref="O214:O215"/>
    <mergeCell ref="P214:P215"/>
    <mergeCell ref="Q214:Q215"/>
    <mergeCell ref="R214:R215"/>
    <mergeCell ref="S214:S215"/>
    <mergeCell ref="AD214:AD215"/>
    <mergeCell ref="AJ214:AJ215"/>
    <mergeCell ref="AK214:AK215"/>
    <mergeCell ref="AL214:AL215"/>
    <mergeCell ref="AM214:AM215"/>
    <mergeCell ref="AN214:AN215"/>
    <mergeCell ref="AO214:AO215"/>
    <mergeCell ref="AP214:AP215"/>
    <mergeCell ref="AQ214:AQ215"/>
    <mergeCell ref="AR214:AR215"/>
    <mergeCell ref="AX214:AX215"/>
    <mergeCell ref="AY214:AY215"/>
    <mergeCell ref="AZ214:AZ215"/>
    <mergeCell ref="BB214:BB215"/>
    <mergeCell ref="AW214:AW215"/>
    <mergeCell ref="A216:A217"/>
    <mergeCell ref="B216:B217"/>
    <mergeCell ref="C216:C217"/>
    <mergeCell ref="D216:D217"/>
    <mergeCell ref="E216:E217"/>
    <mergeCell ref="F216:F217"/>
    <mergeCell ref="G216:G217"/>
    <mergeCell ref="H216:H217"/>
    <mergeCell ref="I216:I217"/>
    <mergeCell ref="J216:J217"/>
    <mergeCell ref="K216:K217"/>
    <mergeCell ref="L216:L217"/>
    <mergeCell ref="M216:M217"/>
    <mergeCell ref="N216:N217"/>
    <mergeCell ref="O216:O217"/>
    <mergeCell ref="P216:P217"/>
    <mergeCell ref="Q216:Q217"/>
    <mergeCell ref="R216:R217"/>
    <mergeCell ref="S216:S217"/>
    <mergeCell ref="AD216:AD217"/>
    <mergeCell ref="AJ216:AJ217"/>
    <mergeCell ref="AK216:AK217"/>
    <mergeCell ref="AL216:AL217"/>
    <mergeCell ref="AM216:AM217"/>
    <mergeCell ref="AN216:AN217"/>
    <mergeCell ref="AO216:AO217"/>
    <mergeCell ref="AP216:AP217"/>
    <mergeCell ref="AQ216:AQ217"/>
    <mergeCell ref="AR216:AR217"/>
    <mergeCell ref="AX216:AX217"/>
    <mergeCell ref="AY216:AY217"/>
    <mergeCell ref="AZ216:AZ217"/>
    <mergeCell ref="BB216:BB217"/>
    <mergeCell ref="AW216:AW217"/>
    <mergeCell ref="A218:A219"/>
    <mergeCell ref="B218:B219"/>
    <mergeCell ref="C218:C219"/>
    <mergeCell ref="D218:D219"/>
    <mergeCell ref="E218:E219"/>
    <mergeCell ref="F218:F219"/>
    <mergeCell ref="G218:G219"/>
    <mergeCell ref="H218:H219"/>
    <mergeCell ref="I218:I219"/>
    <mergeCell ref="J218:J219"/>
    <mergeCell ref="K218:K219"/>
    <mergeCell ref="L218:L219"/>
    <mergeCell ref="M218:M219"/>
    <mergeCell ref="N218:N219"/>
    <mergeCell ref="O218:O219"/>
    <mergeCell ref="P218:P219"/>
    <mergeCell ref="Q218:Q219"/>
    <mergeCell ref="R218:R219"/>
    <mergeCell ref="S218:S219"/>
    <mergeCell ref="AD218:AD219"/>
    <mergeCell ref="AJ218:AJ219"/>
    <mergeCell ref="AK218:AK219"/>
    <mergeCell ref="AL218:AL219"/>
    <mergeCell ref="AM218:AM219"/>
    <mergeCell ref="AN218:AN219"/>
    <mergeCell ref="AO218:AO219"/>
    <mergeCell ref="AP218:AP219"/>
    <mergeCell ref="AQ218:AQ219"/>
    <mergeCell ref="AR218:AR219"/>
    <mergeCell ref="AX218:AX219"/>
    <mergeCell ref="AY218:AY219"/>
    <mergeCell ref="AZ218:AZ219"/>
    <mergeCell ref="BB218:BB219"/>
    <mergeCell ref="AW218:AW219"/>
    <mergeCell ref="A220:A221"/>
    <mergeCell ref="B220:B221"/>
    <mergeCell ref="C220:C221"/>
    <mergeCell ref="D220:D221"/>
    <mergeCell ref="E220:E221"/>
    <mergeCell ref="F220:F221"/>
    <mergeCell ref="G220:G221"/>
    <mergeCell ref="H220:H221"/>
    <mergeCell ref="I220:I221"/>
    <mergeCell ref="J220:J221"/>
    <mergeCell ref="K220:K221"/>
    <mergeCell ref="L220:L221"/>
    <mergeCell ref="M220:M221"/>
    <mergeCell ref="N220:N221"/>
    <mergeCell ref="O220:O221"/>
    <mergeCell ref="P220:P221"/>
    <mergeCell ref="Q220:Q221"/>
    <mergeCell ref="R220:R221"/>
    <mergeCell ref="S220:S221"/>
    <mergeCell ref="AD220:AD221"/>
    <mergeCell ref="AJ220:AJ221"/>
    <mergeCell ref="AK220:AK221"/>
    <mergeCell ref="AL220:AL221"/>
    <mergeCell ref="AM220:AM221"/>
    <mergeCell ref="AN220:AN221"/>
    <mergeCell ref="AO220:AO221"/>
    <mergeCell ref="AP220:AP221"/>
    <mergeCell ref="AQ220:AQ221"/>
    <mergeCell ref="AR220:AR221"/>
    <mergeCell ref="AX220:AX221"/>
    <mergeCell ref="AY220:AY221"/>
    <mergeCell ref="AZ220:AZ221"/>
    <mergeCell ref="BB220:BB221"/>
    <mergeCell ref="AW220:AW221"/>
    <mergeCell ref="A222:A223"/>
    <mergeCell ref="B222:B223"/>
    <mergeCell ref="C222:C223"/>
    <mergeCell ref="D222:D223"/>
    <mergeCell ref="E222:E223"/>
    <mergeCell ref="F222:F223"/>
    <mergeCell ref="G222:G223"/>
    <mergeCell ref="H222:H223"/>
    <mergeCell ref="I222:I223"/>
    <mergeCell ref="J222:J223"/>
    <mergeCell ref="K222:K223"/>
    <mergeCell ref="L222:L223"/>
    <mergeCell ref="M222:M223"/>
    <mergeCell ref="N222:N223"/>
    <mergeCell ref="O222:O223"/>
    <mergeCell ref="P222:P223"/>
    <mergeCell ref="Q222:Q223"/>
    <mergeCell ref="R222:R223"/>
    <mergeCell ref="S222:S223"/>
    <mergeCell ref="AD222:AD223"/>
    <mergeCell ref="AJ222:AJ223"/>
    <mergeCell ref="AK222:AK223"/>
    <mergeCell ref="AL222:AL223"/>
    <mergeCell ref="AM222:AM223"/>
    <mergeCell ref="AN222:AN223"/>
    <mergeCell ref="AO222:AO223"/>
    <mergeCell ref="AP222:AP223"/>
    <mergeCell ref="AQ222:AQ223"/>
    <mergeCell ref="AR222:AR223"/>
    <mergeCell ref="AX222:AX223"/>
    <mergeCell ref="AY222:AY223"/>
    <mergeCell ref="AZ222:AZ223"/>
    <mergeCell ref="BB222:BB223"/>
    <mergeCell ref="AW222:AW223"/>
    <mergeCell ref="A224:A225"/>
    <mergeCell ref="B224:B225"/>
    <mergeCell ref="C224:C225"/>
    <mergeCell ref="D224:D225"/>
    <mergeCell ref="E224:E225"/>
    <mergeCell ref="F224:F225"/>
    <mergeCell ref="G224:G225"/>
    <mergeCell ref="H224:H225"/>
    <mergeCell ref="I224:I225"/>
    <mergeCell ref="J224:J225"/>
    <mergeCell ref="K224:K225"/>
    <mergeCell ref="L224:L225"/>
    <mergeCell ref="M224:M225"/>
    <mergeCell ref="N224:N225"/>
    <mergeCell ref="O224:O225"/>
    <mergeCell ref="P224:P225"/>
    <mergeCell ref="Q224:Q225"/>
    <mergeCell ref="R224:R225"/>
    <mergeCell ref="S224:S225"/>
    <mergeCell ref="AD224:AD225"/>
    <mergeCell ref="AJ224:AJ225"/>
    <mergeCell ref="AK224:AK225"/>
    <mergeCell ref="AL224:AL225"/>
    <mergeCell ref="AM224:AM225"/>
    <mergeCell ref="AN224:AN225"/>
    <mergeCell ref="AO224:AO225"/>
    <mergeCell ref="AP224:AP225"/>
    <mergeCell ref="AQ224:AQ225"/>
    <mergeCell ref="AR224:AR225"/>
    <mergeCell ref="AX224:AX225"/>
    <mergeCell ref="AY224:AY225"/>
    <mergeCell ref="AZ224:AZ225"/>
    <mergeCell ref="BB224:BB225"/>
    <mergeCell ref="AW224:AW225"/>
    <mergeCell ref="A226:A227"/>
    <mergeCell ref="B226:B227"/>
    <mergeCell ref="C226:C227"/>
    <mergeCell ref="D226:D227"/>
    <mergeCell ref="E226:E227"/>
    <mergeCell ref="F226:F227"/>
    <mergeCell ref="G226:G227"/>
    <mergeCell ref="H226:H227"/>
    <mergeCell ref="I226:I227"/>
    <mergeCell ref="J226:J227"/>
    <mergeCell ref="K226:K227"/>
    <mergeCell ref="L226:L227"/>
    <mergeCell ref="M226:M227"/>
    <mergeCell ref="N226:N227"/>
    <mergeCell ref="O226:O227"/>
    <mergeCell ref="P226:P227"/>
    <mergeCell ref="Q226:Q227"/>
    <mergeCell ref="R226:R227"/>
    <mergeCell ref="S226:S227"/>
    <mergeCell ref="AD226:AD227"/>
    <mergeCell ref="AJ226:AJ227"/>
    <mergeCell ref="AK226:AK227"/>
    <mergeCell ref="AL226:AL227"/>
    <mergeCell ref="AM226:AM227"/>
    <mergeCell ref="AN226:AN227"/>
    <mergeCell ref="AO226:AO227"/>
    <mergeCell ref="AP226:AP227"/>
    <mergeCell ref="AQ226:AQ227"/>
    <mergeCell ref="AR226:AR227"/>
    <mergeCell ref="AX226:AX227"/>
    <mergeCell ref="AY226:AY227"/>
    <mergeCell ref="AZ226:AZ227"/>
    <mergeCell ref="BB226:BB227"/>
    <mergeCell ref="AW226:AW227"/>
    <mergeCell ref="A228:A229"/>
    <mergeCell ref="B228:B229"/>
    <mergeCell ref="C228:C229"/>
    <mergeCell ref="D228:D229"/>
    <mergeCell ref="E228:E229"/>
    <mergeCell ref="F228:F229"/>
    <mergeCell ref="G228:G229"/>
    <mergeCell ref="H228:H229"/>
    <mergeCell ref="I228:I229"/>
    <mergeCell ref="J228:J229"/>
    <mergeCell ref="K228:K229"/>
    <mergeCell ref="L228:L229"/>
    <mergeCell ref="M228:M229"/>
    <mergeCell ref="N228:N229"/>
    <mergeCell ref="O228:O229"/>
    <mergeCell ref="P228:P229"/>
    <mergeCell ref="Q228:Q229"/>
    <mergeCell ref="R228:R229"/>
    <mergeCell ref="S228:S229"/>
    <mergeCell ref="AD228:AD229"/>
    <mergeCell ref="AJ228:AJ229"/>
    <mergeCell ref="AK228:AK229"/>
    <mergeCell ref="AL228:AL229"/>
    <mergeCell ref="AM228:AM229"/>
    <mergeCell ref="AN228:AN229"/>
    <mergeCell ref="AO228:AO229"/>
    <mergeCell ref="AP228:AP229"/>
    <mergeCell ref="AQ228:AQ229"/>
    <mergeCell ref="AR228:AR229"/>
    <mergeCell ref="AX228:AX229"/>
    <mergeCell ref="AY228:AY229"/>
    <mergeCell ref="AZ228:AZ229"/>
    <mergeCell ref="BB228:BB229"/>
    <mergeCell ref="AW228:AW229"/>
    <mergeCell ref="A230:A231"/>
    <mergeCell ref="B230:B231"/>
    <mergeCell ref="C230:C231"/>
    <mergeCell ref="D230:D231"/>
    <mergeCell ref="E230:E231"/>
    <mergeCell ref="F230:F231"/>
    <mergeCell ref="G230:G231"/>
    <mergeCell ref="H230:H231"/>
    <mergeCell ref="I230:I231"/>
    <mergeCell ref="J230:J231"/>
    <mergeCell ref="K230:K231"/>
    <mergeCell ref="L230:L231"/>
    <mergeCell ref="M230:M231"/>
    <mergeCell ref="N230:N231"/>
    <mergeCell ref="O230:O231"/>
    <mergeCell ref="P230:P231"/>
    <mergeCell ref="Q230:Q231"/>
    <mergeCell ref="R230:R231"/>
    <mergeCell ref="S230:S231"/>
    <mergeCell ref="AD230:AD231"/>
    <mergeCell ref="AJ230:AJ231"/>
    <mergeCell ref="AK230:AK231"/>
    <mergeCell ref="AL230:AL231"/>
    <mergeCell ref="AM230:AM231"/>
    <mergeCell ref="AN230:AN231"/>
    <mergeCell ref="AO230:AO231"/>
    <mergeCell ref="AP230:AP231"/>
    <mergeCell ref="AQ230:AQ231"/>
    <mergeCell ref="AR230:AR231"/>
    <mergeCell ref="AX230:AX231"/>
    <mergeCell ref="AY230:AY231"/>
    <mergeCell ref="AZ230:AZ231"/>
    <mergeCell ref="BB230:BB231"/>
    <mergeCell ref="A232:A233"/>
    <mergeCell ref="B232:B233"/>
    <mergeCell ref="C232:C233"/>
    <mergeCell ref="D232:D233"/>
    <mergeCell ref="E232:E233"/>
    <mergeCell ref="F232:F233"/>
    <mergeCell ref="G232:G233"/>
    <mergeCell ref="H232:H233"/>
    <mergeCell ref="I232:I233"/>
    <mergeCell ref="J232:J233"/>
    <mergeCell ref="K232:K233"/>
    <mergeCell ref="L232:L233"/>
    <mergeCell ref="M232:M233"/>
    <mergeCell ref="N232:N233"/>
    <mergeCell ref="O232:O233"/>
    <mergeCell ref="P232:P233"/>
    <mergeCell ref="Q232:Q233"/>
    <mergeCell ref="R232:R233"/>
    <mergeCell ref="S232:S233"/>
    <mergeCell ref="AD232:AD233"/>
    <mergeCell ref="AJ232:AJ233"/>
    <mergeCell ref="AK232:AK233"/>
    <mergeCell ref="AL232:AL233"/>
    <mergeCell ref="AM232:AM233"/>
    <mergeCell ref="AN232:AN233"/>
    <mergeCell ref="AO232:AO233"/>
    <mergeCell ref="AP232:AP233"/>
    <mergeCell ref="AQ232:AQ233"/>
    <mergeCell ref="AR232:AR233"/>
    <mergeCell ref="AX232:AX233"/>
    <mergeCell ref="AY232:AY233"/>
    <mergeCell ref="AZ232:AZ233"/>
    <mergeCell ref="BB232:BB233"/>
    <mergeCell ref="A234:A235"/>
    <mergeCell ref="B234:B235"/>
    <mergeCell ref="C234:C235"/>
    <mergeCell ref="D234:D235"/>
    <mergeCell ref="E234:E235"/>
    <mergeCell ref="F234:F235"/>
    <mergeCell ref="G234:G235"/>
    <mergeCell ref="H234:H235"/>
    <mergeCell ref="I234:I235"/>
    <mergeCell ref="J234:J235"/>
    <mergeCell ref="K234:K235"/>
    <mergeCell ref="L234:L235"/>
    <mergeCell ref="M234:M235"/>
    <mergeCell ref="N234:N235"/>
    <mergeCell ref="O234:O235"/>
    <mergeCell ref="P234:P235"/>
    <mergeCell ref="Q234:Q235"/>
    <mergeCell ref="R234:R235"/>
    <mergeCell ref="S234:S235"/>
    <mergeCell ref="AD234:AD235"/>
    <mergeCell ref="AJ234:AJ235"/>
    <mergeCell ref="AK234:AK235"/>
    <mergeCell ref="AL234:AL235"/>
    <mergeCell ref="AM234:AM235"/>
    <mergeCell ref="AN234:AN235"/>
    <mergeCell ref="AO234:AO235"/>
    <mergeCell ref="AP234:AP235"/>
    <mergeCell ref="AQ234:AQ235"/>
    <mergeCell ref="AR234:AR235"/>
    <mergeCell ref="AX234:AX235"/>
    <mergeCell ref="AY234:AY235"/>
    <mergeCell ref="AZ234:AZ235"/>
    <mergeCell ref="A236:A237"/>
    <mergeCell ref="B236:B237"/>
    <mergeCell ref="C236:C237"/>
    <mergeCell ref="D236:D237"/>
    <mergeCell ref="E236:E237"/>
    <mergeCell ref="F236:F237"/>
    <mergeCell ref="G236:G237"/>
    <mergeCell ref="H236:H237"/>
    <mergeCell ref="I236:I237"/>
    <mergeCell ref="J236:J237"/>
    <mergeCell ref="K236:K237"/>
    <mergeCell ref="L236:L237"/>
    <mergeCell ref="M236:M237"/>
    <mergeCell ref="N236:N237"/>
    <mergeCell ref="O236:O237"/>
    <mergeCell ref="P236:P237"/>
    <mergeCell ref="Q236:Q237"/>
    <mergeCell ref="R236:R237"/>
    <mergeCell ref="S236:S237"/>
    <mergeCell ref="AD236:AD237"/>
    <mergeCell ref="AJ236:AJ237"/>
    <mergeCell ref="AK236:AK237"/>
    <mergeCell ref="AL236:AL237"/>
    <mergeCell ref="AM236:AM237"/>
    <mergeCell ref="AN236:AN237"/>
    <mergeCell ref="AO236:AO237"/>
    <mergeCell ref="AP236:AP237"/>
    <mergeCell ref="AQ236:AQ237"/>
    <mergeCell ref="AR236:AR237"/>
    <mergeCell ref="AX236:AX237"/>
    <mergeCell ref="AY236:AY237"/>
    <mergeCell ref="AZ236:AZ237"/>
    <mergeCell ref="BB236:BB237"/>
    <mergeCell ref="A238:A239"/>
    <mergeCell ref="B238:B239"/>
    <mergeCell ref="C238:C239"/>
    <mergeCell ref="D238:D239"/>
    <mergeCell ref="E238:E239"/>
    <mergeCell ref="F238:F239"/>
    <mergeCell ref="G238:G239"/>
    <mergeCell ref="H238:H239"/>
    <mergeCell ref="I238:I239"/>
    <mergeCell ref="J238:J239"/>
    <mergeCell ref="K238:K239"/>
    <mergeCell ref="L238:L239"/>
    <mergeCell ref="M238:M239"/>
    <mergeCell ref="N238:N239"/>
    <mergeCell ref="O238:O239"/>
    <mergeCell ref="P238:P239"/>
    <mergeCell ref="Q238:Q239"/>
    <mergeCell ref="R238:R239"/>
    <mergeCell ref="S238:S239"/>
    <mergeCell ref="AD238:AD239"/>
    <mergeCell ref="AJ238:AJ239"/>
    <mergeCell ref="AK238:AK239"/>
    <mergeCell ref="AL238:AL239"/>
    <mergeCell ref="AM238:AM239"/>
    <mergeCell ref="AN238:AN239"/>
    <mergeCell ref="AO238:AO239"/>
    <mergeCell ref="AP238:AP239"/>
    <mergeCell ref="AQ238:AQ239"/>
    <mergeCell ref="AR238:AR239"/>
    <mergeCell ref="AX238:AX239"/>
    <mergeCell ref="AY238:AY239"/>
    <mergeCell ref="AZ238:AZ239"/>
    <mergeCell ref="BB238:BB239"/>
    <mergeCell ref="A240:A241"/>
    <mergeCell ref="B240:B241"/>
    <mergeCell ref="C240:C241"/>
    <mergeCell ref="D240:D241"/>
    <mergeCell ref="E240:E241"/>
    <mergeCell ref="F240:F241"/>
    <mergeCell ref="G240:G241"/>
    <mergeCell ref="H240:H241"/>
    <mergeCell ref="I240:I241"/>
    <mergeCell ref="J240:J241"/>
    <mergeCell ref="K240:K241"/>
    <mergeCell ref="L240:L241"/>
    <mergeCell ref="M240:M241"/>
    <mergeCell ref="N240:N241"/>
    <mergeCell ref="O240:O241"/>
    <mergeCell ref="P240:P241"/>
    <mergeCell ref="Q240:Q241"/>
    <mergeCell ref="R240:R241"/>
    <mergeCell ref="S240:S241"/>
    <mergeCell ref="AD240:AD241"/>
    <mergeCell ref="AJ240:AJ241"/>
    <mergeCell ref="AK240:AK241"/>
    <mergeCell ref="AL240:AL241"/>
    <mergeCell ref="AM240:AM241"/>
    <mergeCell ref="AN240:AN241"/>
    <mergeCell ref="AO240:AO241"/>
    <mergeCell ref="AP240:AP241"/>
    <mergeCell ref="AQ240:AQ241"/>
    <mergeCell ref="AR240:AR241"/>
    <mergeCell ref="AZ240:AZ241"/>
    <mergeCell ref="A242:A243"/>
    <mergeCell ref="B242:B243"/>
    <mergeCell ref="C242:C243"/>
    <mergeCell ref="D242:D243"/>
    <mergeCell ref="E242:E243"/>
    <mergeCell ref="F242:F243"/>
    <mergeCell ref="G242:G243"/>
    <mergeCell ref="H242:H243"/>
    <mergeCell ref="I242:I243"/>
    <mergeCell ref="J242:J243"/>
    <mergeCell ref="K242:K243"/>
    <mergeCell ref="L242:L243"/>
    <mergeCell ref="M242:M243"/>
    <mergeCell ref="N242:N243"/>
    <mergeCell ref="O242:O243"/>
    <mergeCell ref="P242:P243"/>
    <mergeCell ref="Q242:Q243"/>
    <mergeCell ref="R242:R243"/>
    <mergeCell ref="S242:S243"/>
    <mergeCell ref="A244:A245"/>
    <mergeCell ref="B244:B245"/>
    <mergeCell ref="C244:C245"/>
    <mergeCell ref="D244:D245"/>
    <mergeCell ref="E244:E245"/>
    <mergeCell ref="F244:F245"/>
    <mergeCell ref="G244:G245"/>
    <mergeCell ref="H244:H245"/>
    <mergeCell ref="I244:I245"/>
    <mergeCell ref="J244:J245"/>
    <mergeCell ref="K244:K245"/>
    <mergeCell ref="L244:L245"/>
    <mergeCell ref="M244:M245"/>
    <mergeCell ref="N244:N245"/>
    <mergeCell ref="O244:O245"/>
    <mergeCell ref="P244:P245"/>
    <mergeCell ref="Q244:Q245"/>
    <mergeCell ref="R244:R245"/>
    <mergeCell ref="S244:S245"/>
    <mergeCell ref="AD244:AD245"/>
    <mergeCell ref="AJ244:AJ245"/>
    <mergeCell ref="AK244:AK245"/>
    <mergeCell ref="AL244:AL245"/>
    <mergeCell ref="AM244:AM245"/>
    <mergeCell ref="AN244:AN245"/>
    <mergeCell ref="AO244:AO245"/>
    <mergeCell ref="AP244:AP245"/>
    <mergeCell ref="AQ244:AQ245"/>
    <mergeCell ref="AR244:AR245"/>
    <mergeCell ref="BB244:BB245"/>
    <mergeCell ref="AD242:AD243"/>
    <mergeCell ref="AJ242:AJ243"/>
    <mergeCell ref="AK242:AK243"/>
    <mergeCell ref="AL242:AL243"/>
    <mergeCell ref="AM242:AM243"/>
    <mergeCell ref="AN242:AN243"/>
    <mergeCell ref="AO242:AO243"/>
    <mergeCell ref="AP242:AP243"/>
    <mergeCell ref="AQ242:AQ243"/>
    <mergeCell ref="AR242:AR243"/>
    <mergeCell ref="BB242:BB243"/>
    <mergeCell ref="R246:R247"/>
    <mergeCell ref="S246:S247"/>
    <mergeCell ref="AD246:AD247"/>
    <mergeCell ref="AJ246:AJ247"/>
    <mergeCell ref="AK246:AK247"/>
    <mergeCell ref="AL246:AL247"/>
    <mergeCell ref="AM246:AM247"/>
    <mergeCell ref="AN246:AN247"/>
    <mergeCell ref="AO246:AO247"/>
    <mergeCell ref="AP246:AP247"/>
    <mergeCell ref="AQ246:AQ247"/>
    <mergeCell ref="AR246:AR247"/>
    <mergeCell ref="BB246:BB247"/>
    <mergeCell ref="A246:A247"/>
    <mergeCell ref="B246:B247"/>
    <mergeCell ref="C246:C247"/>
    <mergeCell ref="D246:D247"/>
    <mergeCell ref="E246:E247"/>
    <mergeCell ref="F246:F247"/>
    <mergeCell ref="G246:G247"/>
    <mergeCell ref="H246:H247"/>
    <mergeCell ref="I246:I247"/>
    <mergeCell ref="J246:J247"/>
    <mergeCell ref="K246:K247"/>
    <mergeCell ref="L246:L247"/>
    <mergeCell ref="M246:M247"/>
    <mergeCell ref="N246:N247"/>
    <mergeCell ref="O246:O247"/>
    <mergeCell ref="P246:P247"/>
    <mergeCell ref="Q246:Q247"/>
    <mergeCell ref="R248:R249"/>
    <mergeCell ref="S248:S249"/>
    <mergeCell ref="AD248:AD249"/>
    <mergeCell ref="AJ248:AJ249"/>
    <mergeCell ref="AK248:AK249"/>
    <mergeCell ref="AL248:AL249"/>
    <mergeCell ref="AM248:AM249"/>
    <mergeCell ref="AN248:AN249"/>
    <mergeCell ref="AO248:AO249"/>
    <mergeCell ref="AP248:AP249"/>
    <mergeCell ref="AQ248:AQ249"/>
    <mergeCell ref="AR248:AR249"/>
    <mergeCell ref="BB248:BB249"/>
    <mergeCell ref="A248:A249"/>
    <mergeCell ref="B248:B249"/>
    <mergeCell ref="C248:C249"/>
    <mergeCell ref="D248:D249"/>
    <mergeCell ref="E248:E249"/>
    <mergeCell ref="F248:F249"/>
    <mergeCell ref="G248:G249"/>
    <mergeCell ref="H248:H249"/>
    <mergeCell ref="I248:I249"/>
    <mergeCell ref="J248:J249"/>
    <mergeCell ref="K248:K249"/>
    <mergeCell ref="L248:L249"/>
    <mergeCell ref="M248:M249"/>
    <mergeCell ref="N248:N249"/>
    <mergeCell ref="O248:O249"/>
    <mergeCell ref="P248:P249"/>
    <mergeCell ref="Q248:Q249"/>
    <mergeCell ref="R252:R253"/>
    <mergeCell ref="S252:S253"/>
    <mergeCell ref="AD252:AD253"/>
    <mergeCell ref="A250:A251"/>
    <mergeCell ref="B250:B251"/>
    <mergeCell ref="C250:C251"/>
    <mergeCell ref="D250:D251"/>
    <mergeCell ref="E250:E251"/>
    <mergeCell ref="F250:F251"/>
    <mergeCell ref="G250:G251"/>
    <mergeCell ref="H250:H251"/>
    <mergeCell ref="I250:I251"/>
    <mergeCell ref="J250:J251"/>
    <mergeCell ref="K250:K251"/>
    <mergeCell ref="L250:L251"/>
    <mergeCell ref="M250:M251"/>
    <mergeCell ref="N250:N251"/>
    <mergeCell ref="O250:O251"/>
    <mergeCell ref="P250:P251"/>
    <mergeCell ref="Q250:Q251"/>
    <mergeCell ref="R254:R255"/>
    <mergeCell ref="S254:S255"/>
    <mergeCell ref="AD254:AD255"/>
    <mergeCell ref="R250:R251"/>
    <mergeCell ref="S250:S251"/>
    <mergeCell ref="AD250:AD251"/>
    <mergeCell ref="AJ250:AJ251"/>
    <mergeCell ref="AK250:AK251"/>
    <mergeCell ref="AL250:AL251"/>
    <mergeCell ref="AM250:AM251"/>
    <mergeCell ref="AN250:AN251"/>
    <mergeCell ref="AO250:AO251"/>
    <mergeCell ref="AP250:AP251"/>
    <mergeCell ref="AQ250:AQ251"/>
    <mergeCell ref="AR250:AR251"/>
    <mergeCell ref="A252:A253"/>
    <mergeCell ref="B252:B253"/>
    <mergeCell ref="C252:C253"/>
    <mergeCell ref="D252:D253"/>
    <mergeCell ref="E252:E253"/>
    <mergeCell ref="F252:F253"/>
    <mergeCell ref="G252:G253"/>
    <mergeCell ref="H252:H253"/>
    <mergeCell ref="I252:I253"/>
    <mergeCell ref="J252:J253"/>
    <mergeCell ref="K252:K253"/>
    <mergeCell ref="L252:L253"/>
    <mergeCell ref="M252:M253"/>
    <mergeCell ref="N252:N253"/>
    <mergeCell ref="O252:O253"/>
    <mergeCell ref="P252:P253"/>
    <mergeCell ref="Q252:Q253"/>
    <mergeCell ref="R256:R258"/>
    <mergeCell ref="S256:S258"/>
    <mergeCell ref="AD256:AD258"/>
    <mergeCell ref="AJ252:AJ253"/>
    <mergeCell ref="AK252:AK253"/>
    <mergeCell ref="AL252:AL253"/>
    <mergeCell ref="AM252:AM253"/>
    <mergeCell ref="AN252:AN253"/>
    <mergeCell ref="AO252:AO253"/>
    <mergeCell ref="AP252:AP253"/>
    <mergeCell ref="AQ252:AQ253"/>
    <mergeCell ref="AR252:AR253"/>
    <mergeCell ref="AX252:AX253"/>
    <mergeCell ref="AY252:AY253"/>
    <mergeCell ref="AZ252:AZ253"/>
    <mergeCell ref="A254:A255"/>
    <mergeCell ref="B254:B255"/>
    <mergeCell ref="C254:C255"/>
    <mergeCell ref="D254:D255"/>
    <mergeCell ref="E254:E255"/>
    <mergeCell ref="F254:F255"/>
    <mergeCell ref="G254:G255"/>
    <mergeCell ref="H254:H255"/>
    <mergeCell ref="I254:I255"/>
    <mergeCell ref="J254:J255"/>
    <mergeCell ref="K254:K255"/>
    <mergeCell ref="L254:L255"/>
    <mergeCell ref="M254:M255"/>
    <mergeCell ref="N254:N255"/>
    <mergeCell ref="O254:O255"/>
    <mergeCell ref="P254:P255"/>
    <mergeCell ref="Q254:Q255"/>
    <mergeCell ref="A256:A258"/>
    <mergeCell ref="B256:B258"/>
    <mergeCell ref="C256:C258"/>
    <mergeCell ref="D256:D258"/>
    <mergeCell ref="E256:E258"/>
    <mergeCell ref="F256:F258"/>
    <mergeCell ref="G256:G258"/>
    <mergeCell ref="H256:H258"/>
    <mergeCell ref="I256:I258"/>
    <mergeCell ref="J256:J258"/>
    <mergeCell ref="K256:K258"/>
    <mergeCell ref="L256:L258"/>
    <mergeCell ref="M256:M258"/>
    <mergeCell ref="N256:N258"/>
    <mergeCell ref="O256:O258"/>
    <mergeCell ref="P256:P258"/>
    <mergeCell ref="Q256:Q258"/>
    <mergeCell ref="AO259:AO260"/>
    <mergeCell ref="AP259:AP260"/>
    <mergeCell ref="AQ259:AQ260"/>
    <mergeCell ref="AR259:AR260"/>
    <mergeCell ref="AX259:AX260"/>
    <mergeCell ref="AO254:AO255"/>
    <mergeCell ref="AP254:AP255"/>
    <mergeCell ref="AQ254:AQ255"/>
    <mergeCell ref="AR254:AR255"/>
    <mergeCell ref="AX254:AX255"/>
    <mergeCell ref="AJ254:AJ255"/>
    <mergeCell ref="AK254:AK255"/>
    <mergeCell ref="AL254:AL255"/>
    <mergeCell ref="AM254:AM255"/>
    <mergeCell ref="AN254:AN255"/>
    <mergeCell ref="AW256:AW258"/>
    <mergeCell ref="AJ256:AJ258"/>
    <mergeCell ref="AK256:AK258"/>
    <mergeCell ref="AL256:AL258"/>
    <mergeCell ref="AM256:AM258"/>
    <mergeCell ref="AN256:AN258"/>
    <mergeCell ref="AO256:AO258"/>
    <mergeCell ref="AP256:AP258"/>
    <mergeCell ref="AQ256:AQ258"/>
    <mergeCell ref="AR256:AR258"/>
    <mergeCell ref="AW259:AW260"/>
    <mergeCell ref="Q261:Q263"/>
    <mergeCell ref="R261:R263"/>
    <mergeCell ref="S261:S263"/>
    <mergeCell ref="AD261:AD263"/>
    <mergeCell ref="AJ261:AJ263"/>
    <mergeCell ref="AK261:AK263"/>
    <mergeCell ref="AL261:AL263"/>
    <mergeCell ref="AM261:AM263"/>
    <mergeCell ref="AN261:AN263"/>
    <mergeCell ref="E259:E260"/>
    <mergeCell ref="F259:F260"/>
    <mergeCell ref="G259:G260"/>
    <mergeCell ref="H259:H260"/>
    <mergeCell ref="I259:I260"/>
    <mergeCell ref="J259:J260"/>
    <mergeCell ref="K259:K260"/>
    <mergeCell ref="L259:L260"/>
    <mergeCell ref="M259:M260"/>
    <mergeCell ref="N259:N260"/>
    <mergeCell ref="O259:O260"/>
    <mergeCell ref="P259:P260"/>
    <mergeCell ref="Q259:Q260"/>
    <mergeCell ref="R259:R260"/>
    <mergeCell ref="AD259:AD260"/>
    <mergeCell ref="AJ259:AJ260"/>
    <mergeCell ref="AK259:AK260"/>
    <mergeCell ref="AL259:AL260"/>
    <mergeCell ref="AM259:AM260"/>
    <mergeCell ref="AN259:AN260"/>
    <mergeCell ref="A261:A263"/>
    <mergeCell ref="B261:B263"/>
    <mergeCell ref="C261:C263"/>
    <mergeCell ref="D261:D263"/>
    <mergeCell ref="E261:E263"/>
    <mergeCell ref="F261:F263"/>
    <mergeCell ref="G261:G263"/>
    <mergeCell ref="H261:H263"/>
    <mergeCell ref="I261:I263"/>
    <mergeCell ref="J261:J263"/>
    <mergeCell ref="K261:K263"/>
    <mergeCell ref="L261:L263"/>
    <mergeCell ref="M261:M263"/>
    <mergeCell ref="N261:N263"/>
    <mergeCell ref="O261:O263"/>
    <mergeCell ref="P261:P263"/>
    <mergeCell ref="A259:A260"/>
    <mergeCell ref="B259:B260"/>
    <mergeCell ref="C259:C260"/>
    <mergeCell ref="D259:D260"/>
    <mergeCell ref="AO261:AO263"/>
    <mergeCell ref="AP261:AP263"/>
    <mergeCell ref="AQ261:AQ263"/>
    <mergeCell ref="AR261:AR263"/>
    <mergeCell ref="S259:S260"/>
    <mergeCell ref="A264:A265"/>
    <mergeCell ref="B264:B265"/>
    <mergeCell ref="C264:C265"/>
    <mergeCell ref="D264:D265"/>
    <mergeCell ref="E264:E265"/>
    <mergeCell ref="F264:F265"/>
    <mergeCell ref="G264:G265"/>
    <mergeCell ref="H264:H265"/>
    <mergeCell ref="I264:I265"/>
    <mergeCell ref="J264:J265"/>
    <mergeCell ref="K264:K265"/>
    <mergeCell ref="L264:L265"/>
    <mergeCell ref="M264:M265"/>
    <mergeCell ref="N264:N265"/>
    <mergeCell ref="O264:O265"/>
    <mergeCell ref="P264:P265"/>
    <mergeCell ref="Q264:Q265"/>
    <mergeCell ref="R264:R265"/>
    <mergeCell ref="S264:S265"/>
    <mergeCell ref="AD264:AD265"/>
    <mergeCell ref="AJ264:AJ265"/>
    <mergeCell ref="AK264:AK265"/>
    <mergeCell ref="AL264:AL265"/>
    <mergeCell ref="AM264:AM265"/>
    <mergeCell ref="AN264:AN265"/>
    <mergeCell ref="AO264:AO265"/>
    <mergeCell ref="AP264:AP265"/>
    <mergeCell ref="AQ264:AQ265"/>
    <mergeCell ref="AR264:AR265"/>
    <mergeCell ref="AX264:AX265"/>
    <mergeCell ref="AY264:AY265"/>
    <mergeCell ref="AZ264:AZ265"/>
    <mergeCell ref="BB264:BB265"/>
    <mergeCell ref="A266:A267"/>
    <mergeCell ref="B266:B267"/>
    <mergeCell ref="C266:C267"/>
    <mergeCell ref="D266:D267"/>
    <mergeCell ref="E266:E267"/>
    <mergeCell ref="F266:F267"/>
    <mergeCell ref="G266:G267"/>
    <mergeCell ref="H266:H267"/>
    <mergeCell ref="I266:I267"/>
    <mergeCell ref="J266:J267"/>
    <mergeCell ref="K266:K267"/>
    <mergeCell ref="L266:L267"/>
    <mergeCell ref="M266:M267"/>
    <mergeCell ref="N266:N267"/>
    <mergeCell ref="O266:O267"/>
    <mergeCell ref="P266:P267"/>
    <mergeCell ref="Q266:Q267"/>
    <mergeCell ref="R266:R267"/>
    <mergeCell ref="S266:S267"/>
    <mergeCell ref="AD266:AD267"/>
    <mergeCell ref="AJ266:AJ267"/>
    <mergeCell ref="AK266:AK267"/>
    <mergeCell ref="AL266:AL267"/>
    <mergeCell ref="AM266:AM267"/>
    <mergeCell ref="AN266:AN267"/>
    <mergeCell ref="AO266:AO267"/>
    <mergeCell ref="AP266:AP267"/>
    <mergeCell ref="AQ266:AQ267"/>
    <mergeCell ref="AR266:AR267"/>
    <mergeCell ref="A268:A269"/>
    <mergeCell ref="B268:B269"/>
    <mergeCell ref="C268:C269"/>
    <mergeCell ref="D268:D269"/>
    <mergeCell ref="E268:E269"/>
    <mergeCell ref="F268:F269"/>
    <mergeCell ref="G268:G269"/>
    <mergeCell ref="H268:H269"/>
    <mergeCell ref="I268:I269"/>
    <mergeCell ref="J268:J269"/>
    <mergeCell ref="K268:K269"/>
    <mergeCell ref="L268:L269"/>
    <mergeCell ref="M268:M269"/>
    <mergeCell ref="N268:N269"/>
    <mergeCell ref="O268:O269"/>
    <mergeCell ref="P268:P269"/>
    <mergeCell ref="Q268:Q269"/>
    <mergeCell ref="R268:R269"/>
    <mergeCell ref="S268:S269"/>
    <mergeCell ref="AD268:AD269"/>
    <mergeCell ref="AJ268:AJ269"/>
    <mergeCell ref="AK268:AK269"/>
    <mergeCell ref="AL268:AL269"/>
    <mergeCell ref="AM268:AM269"/>
    <mergeCell ref="AN268:AN269"/>
    <mergeCell ref="AO268:AO269"/>
    <mergeCell ref="AP268:AP269"/>
    <mergeCell ref="AQ268:AQ269"/>
    <mergeCell ref="AR268:AR269"/>
    <mergeCell ref="A270:A271"/>
    <mergeCell ref="B270:B271"/>
    <mergeCell ref="C270:C271"/>
    <mergeCell ref="D270:D271"/>
    <mergeCell ref="E270:E271"/>
    <mergeCell ref="F270:F271"/>
    <mergeCell ref="G270:G271"/>
    <mergeCell ref="H270:H271"/>
    <mergeCell ref="I270:I271"/>
    <mergeCell ref="J270:J271"/>
    <mergeCell ref="K270:K271"/>
    <mergeCell ref="L270:L271"/>
    <mergeCell ref="M270:M271"/>
    <mergeCell ref="N270:N271"/>
    <mergeCell ref="O270:O271"/>
    <mergeCell ref="P270:P271"/>
    <mergeCell ref="Q270:Q271"/>
    <mergeCell ref="R270:R271"/>
    <mergeCell ref="S270:S271"/>
    <mergeCell ref="AD270:AD271"/>
    <mergeCell ref="AJ270:AJ271"/>
    <mergeCell ref="AK270:AK271"/>
    <mergeCell ref="AL270:AL271"/>
    <mergeCell ref="AM270:AM271"/>
    <mergeCell ref="AN270:AN271"/>
    <mergeCell ref="AO270:AO271"/>
    <mergeCell ref="AP270:AP271"/>
    <mergeCell ref="AQ270:AQ271"/>
    <mergeCell ref="AR270:AR271"/>
    <mergeCell ref="A272:A273"/>
    <mergeCell ref="B272:B273"/>
    <mergeCell ref="C272:C273"/>
    <mergeCell ref="D272:D273"/>
    <mergeCell ref="E272:E273"/>
    <mergeCell ref="F272:F273"/>
    <mergeCell ref="G272:G273"/>
    <mergeCell ref="H272:H273"/>
    <mergeCell ref="I272:I273"/>
    <mergeCell ref="J272:J273"/>
    <mergeCell ref="K272:K273"/>
    <mergeCell ref="L272:L273"/>
    <mergeCell ref="M272:M273"/>
    <mergeCell ref="N272:N273"/>
    <mergeCell ref="O272:O273"/>
    <mergeCell ref="P272:P273"/>
    <mergeCell ref="Q272:Q273"/>
    <mergeCell ref="R272:R273"/>
    <mergeCell ref="S272:S273"/>
    <mergeCell ref="AD272:AD273"/>
    <mergeCell ref="AJ272:AJ273"/>
    <mergeCell ref="AK272:AK273"/>
    <mergeCell ref="AL272:AL273"/>
    <mergeCell ref="AM272:AM273"/>
    <mergeCell ref="AN272:AN273"/>
    <mergeCell ref="AO272:AO273"/>
    <mergeCell ref="AP272:AP273"/>
    <mergeCell ref="AQ272:AQ273"/>
    <mergeCell ref="AR272:AR273"/>
    <mergeCell ref="A274:A275"/>
    <mergeCell ref="B274:B275"/>
    <mergeCell ref="C274:C275"/>
    <mergeCell ref="D274:D275"/>
    <mergeCell ref="E274:E275"/>
    <mergeCell ref="F274:F275"/>
    <mergeCell ref="G274:G275"/>
    <mergeCell ref="H274:H275"/>
    <mergeCell ref="I274:I275"/>
    <mergeCell ref="J274:J275"/>
    <mergeCell ref="K274:K275"/>
    <mergeCell ref="L274:L275"/>
    <mergeCell ref="M274:M275"/>
    <mergeCell ref="N274:N275"/>
    <mergeCell ref="O274:O275"/>
    <mergeCell ref="P274:P275"/>
    <mergeCell ref="Q274:Q275"/>
    <mergeCell ref="R274:R275"/>
    <mergeCell ref="S274:S275"/>
    <mergeCell ref="AD274:AD275"/>
    <mergeCell ref="AJ274:AJ275"/>
    <mergeCell ref="AK274:AK275"/>
    <mergeCell ref="AL274:AL275"/>
    <mergeCell ref="AM274:AM275"/>
    <mergeCell ref="AN274:AN275"/>
    <mergeCell ref="AO274:AO275"/>
    <mergeCell ref="AP274:AP275"/>
    <mergeCell ref="AQ274:AQ275"/>
    <mergeCell ref="AR274:AR275"/>
    <mergeCell ref="A276:A277"/>
    <mergeCell ref="B276:B277"/>
    <mergeCell ref="C276:C277"/>
    <mergeCell ref="D276:D277"/>
    <mergeCell ref="E276:E277"/>
    <mergeCell ref="F276:F277"/>
    <mergeCell ref="G276:G277"/>
    <mergeCell ref="H276:H277"/>
    <mergeCell ref="I276:I277"/>
    <mergeCell ref="J276:J277"/>
    <mergeCell ref="K276:K277"/>
    <mergeCell ref="L276:L277"/>
    <mergeCell ref="M276:M277"/>
    <mergeCell ref="N276:N277"/>
    <mergeCell ref="O276:O277"/>
    <mergeCell ref="P276:P277"/>
    <mergeCell ref="Q276:Q277"/>
    <mergeCell ref="R276:R277"/>
    <mergeCell ref="S276:S277"/>
    <mergeCell ref="AD276:AD277"/>
    <mergeCell ref="AJ276:AJ277"/>
    <mergeCell ref="AK276:AK277"/>
    <mergeCell ref="AL276:AL277"/>
    <mergeCell ref="AM276:AM277"/>
    <mergeCell ref="AN276:AN277"/>
    <mergeCell ref="AO276:AO277"/>
    <mergeCell ref="AP276:AP277"/>
    <mergeCell ref="AQ276:AQ277"/>
    <mergeCell ref="AR276:AR277"/>
    <mergeCell ref="A278:A279"/>
    <mergeCell ref="B278:B279"/>
    <mergeCell ref="C278:C279"/>
    <mergeCell ref="D278:D279"/>
    <mergeCell ref="E278:E279"/>
    <mergeCell ref="F278:F279"/>
    <mergeCell ref="G278:G279"/>
    <mergeCell ref="H278:H279"/>
    <mergeCell ref="I278:I279"/>
    <mergeCell ref="J278:J279"/>
    <mergeCell ref="K278:K279"/>
    <mergeCell ref="L278:L279"/>
    <mergeCell ref="M278:M279"/>
    <mergeCell ref="N278:N279"/>
    <mergeCell ref="O278:O279"/>
    <mergeCell ref="P278:P279"/>
    <mergeCell ref="Q278:Q279"/>
    <mergeCell ref="R278:R279"/>
    <mergeCell ref="S278:S279"/>
    <mergeCell ref="AD278:AD279"/>
    <mergeCell ref="AJ278:AJ279"/>
    <mergeCell ref="AK278:AK279"/>
    <mergeCell ref="AL278:AL279"/>
    <mergeCell ref="AM278:AM279"/>
    <mergeCell ref="AN278:AN279"/>
    <mergeCell ref="AO278:AO279"/>
    <mergeCell ref="AP278:AP279"/>
    <mergeCell ref="AQ278:AQ279"/>
    <mergeCell ref="AR278:AR279"/>
    <mergeCell ref="A280:A281"/>
    <mergeCell ref="B280:B281"/>
    <mergeCell ref="C280:C281"/>
    <mergeCell ref="D280:D281"/>
    <mergeCell ref="E280:E281"/>
    <mergeCell ref="F280:F281"/>
    <mergeCell ref="G280:G281"/>
    <mergeCell ref="H280:H281"/>
    <mergeCell ref="I280:I281"/>
    <mergeCell ref="J280:J281"/>
    <mergeCell ref="K280:K281"/>
    <mergeCell ref="L280:L281"/>
    <mergeCell ref="M280:M281"/>
    <mergeCell ref="N280:N281"/>
    <mergeCell ref="O280:O281"/>
    <mergeCell ref="P280:P281"/>
    <mergeCell ref="Q280:Q281"/>
    <mergeCell ref="R280:R281"/>
    <mergeCell ref="S280:S281"/>
    <mergeCell ref="AD280:AD281"/>
    <mergeCell ref="AJ280:AJ281"/>
    <mergeCell ref="AK280:AK281"/>
    <mergeCell ref="AL280:AL281"/>
    <mergeCell ref="AM280:AM281"/>
    <mergeCell ref="AN280:AN281"/>
    <mergeCell ref="AO280:AO281"/>
    <mergeCell ref="AP280:AP281"/>
    <mergeCell ref="AQ280:AQ281"/>
    <mergeCell ref="AR280:AR281"/>
    <mergeCell ref="B282:B283"/>
    <mergeCell ref="C282:C283"/>
    <mergeCell ref="D282:D283"/>
    <mergeCell ref="E282:E283"/>
    <mergeCell ref="F282:F283"/>
    <mergeCell ref="G282:G283"/>
    <mergeCell ref="H282:H283"/>
    <mergeCell ref="I282:I283"/>
    <mergeCell ref="J282:J283"/>
    <mergeCell ref="K282:K283"/>
    <mergeCell ref="L282:L283"/>
    <mergeCell ref="M282:M283"/>
    <mergeCell ref="N282:N283"/>
    <mergeCell ref="O282:O283"/>
    <mergeCell ref="P282:P283"/>
    <mergeCell ref="Q282:Q283"/>
    <mergeCell ref="AR282:AR283"/>
    <mergeCell ref="B286:B287"/>
    <mergeCell ref="C286:C287"/>
    <mergeCell ref="D286:D287"/>
    <mergeCell ref="E286:E287"/>
    <mergeCell ref="F286:F287"/>
    <mergeCell ref="G286:G287"/>
    <mergeCell ref="H286:H287"/>
    <mergeCell ref="I286:I287"/>
    <mergeCell ref="J286:J287"/>
    <mergeCell ref="K286:K287"/>
    <mergeCell ref="L286:L287"/>
    <mergeCell ref="M286:M287"/>
    <mergeCell ref="N286:N287"/>
    <mergeCell ref="O286:O287"/>
    <mergeCell ref="P286:P287"/>
    <mergeCell ref="AQ282:AQ283"/>
    <mergeCell ref="A284:A285"/>
    <mergeCell ref="B284:B285"/>
    <mergeCell ref="C284:C285"/>
    <mergeCell ref="D284:D285"/>
    <mergeCell ref="E284:E285"/>
    <mergeCell ref="F284:F285"/>
    <mergeCell ref="G284:G285"/>
    <mergeCell ref="H284:H285"/>
    <mergeCell ref="I284:I285"/>
    <mergeCell ref="J284:J285"/>
    <mergeCell ref="K284:K285"/>
    <mergeCell ref="L284:L285"/>
    <mergeCell ref="M284:M285"/>
    <mergeCell ref="N284:N285"/>
    <mergeCell ref="O284:O285"/>
    <mergeCell ref="P284:P285"/>
    <mergeCell ref="Q284:Q285"/>
    <mergeCell ref="R284:R285"/>
    <mergeCell ref="S284:S285"/>
    <mergeCell ref="R282:R283"/>
    <mergeCell ref="S282:S283"/>
    <mergeCell ref="AD282:AD283"/>
    <mergeCell ref="AJ282:AJ283"/>
    <mergeCell ref="AK282:AK283"/>
    <mergeCell ref="AL282:AL283"/>
    <mergeCell ref="AM282:AM283"/>
    <mergeCell ref="AN282:AN283"/>
    <mergeCell ref="AO282:AO283"/>
    <mergeCell ref="AP282:AP283"/>
    <mergeCell ref="A282:A283"/>
    <mergeCell ref="Q286:Q287"/>
    <mergeCell ref="S288:S289"/>
    <mergeCell ref="AD288:AD289"/>
    <mergeCell ref="AJ288:AJ289"/>
    <mergeCell ref="AK288:AK289"/>
    <mergeCell ref="R286:R287"/>
    <mergeCell ref="S286:S287"/>
    <mergeCell ref="AD286:AD287"/>
    <mergeCell ref="AJ286:AJ287"/>
    <mergeCell ref="AK286:AK287"/>
    <mergeCell ref="AL288:AL289"/>
    <mergeCell ref="AM288:AM289"/>
    <mergeCell ref="AN288:AN289"/>
    <mergeCell ref="AO288:AO289"/>
    <mergeCell ref="AP288:AP289"/>
    <mergeCell ref="AP284:AP285"/>
    <mergeCell ref="A286:A287"/>
    <mergeCell ref="A288:A289"/>
    <mergeCell ref="AQ284:AQ285"/>
    <mergeCell ref="R288:R289"/>
    <mergeCell ref="AR284:AR285"/>
    <mergeCell ref="AX284:AX285"/>
    <mergeCell ref="AY284:AY285"/>
    <mergeCell ref="AZ284:AZ285"/>
    <mergeCell ref="BB284:BB285"/>
    <mergeCell ref="AD284:AD285"/>
    <mergeCell ref="AJ284:AJ285"/>
    <mergeCell ref="AK284:AK285"/>
    <mergeCell ref="AL284:AL285"/>
    <mergeCell ref="AM284:AM285"/>
    <mergeCell ref="AN284:AN285"/>
    <mergeCell ref="AO284:AO285"/>
    <mergeCell ref="AL286:AL287"/>
    <mergeCell ref="AM286:AM287"/>
    <mergeCell ref="AJ290:AJ291"/>
    <mergeCell ref="AK290:AK291"/>
    <mergeCell ref="AL290:AL291"/>
    <mergeCell ref="AM290:AM291"/>
    <mergeCell ref="AN290:AN291"/>
    <mergeCell ref="AO290:AO291"/>
    <mergeCell ref="AP290:AP291"/>
    <mergeCell ref="AQ290:AQ291"/>
    <mergeCell ref="AR290:AR291"/>
    <mergeCell ref="AN286:AN287"/>
    <mergeCell ref="AO286:AO287"/>
    <mergeCell ref="AP286:AP287"/>
    <mergeCell ref="AQ286:AQ287"/>
    <mergeCell ref="AR286:AR287"/>
    <mergeCell ref="AX286:AX287"/>
    <mergeCell ref="AY286:AY287"/>
    <mergeCell ref="B288:B289"/>
    <mergeCell ref="C288:C289"/>
    <mergeCell ref="D288:D289"/>
    <mergeCell ref="E288:E289"/>
    <mergeCell ref="F288:F289"/>
    <mergeCell ref="G288:G289"/>
    <mergeCell ref="H288:H289"/>
    <mergeCell ref="I288:I289"/>
    <mergeCell ref="J288:J289"/>
    <mergeCell ref="K288:K289"/>
    <mergeCell ref="L288:L289"/>
    <mergeCell ref="M288:M289"/>
    <mergeCell ref="N288:N289"/>
    <mergeCell ref="O288:O289"/>
    <mergeCell ref="P288:P289"/>
    <mergeCell ref="Q288:Q289"/>
    <mergeCell ref="R292:R293"/>
    <mergeCell ref="B292:B293"/>
    <mergeCell ref="C292:C293"/>
    <mergeCell ref="D292:D293"/>
    <mergeCell ref="E292:E293"/>
    <mergeCell ref="F292:F293"/>
    <mergeCell ref="G292:G293"/>
    <mergeCell ref="H292:H293"/>
    <mergeCell ref="I292:I293"/>
    <mergeCell ref="J292:J293"/>
    <mergeCell ref="K292:K293"/>
    <mergeCell ref="L292:L293"/>
    <mergeCell ref="M292:M293"/>
    <mergeCell ref="N292:N293"/>
    <mergeCell ref="O292:O293"/>
    <mergeCell ref="P292:P293"/>
    <mergeCell ref="S292:S293"/>
    <mergeCell ref="AD292:AD293"/>
    <mergeCell ref="AJ292:AJ293"/>
    <mergeCell ref="AK292:AK293"/>
    <mergeCell ref="AL292:AL293"/>
    <mergeCell ref="AM292:AM293"/>
    <mergeCell ref="AN292:AN293"/>
    <mergeCell ref="AO292:AO293"/>
    <mergeCell ref="AP292:AP293"/>
    <mergeCell ref="AQ288:AQ289"/>
    <mergeCell ref="AR288:AR289"/>
    <mergeCell ref="A290:A291"/>
    <mergeCell ref="B290:B291"/>
    <mergeCell ref="C290:C291"/>
    <mergeCell ref="D290:D291"/>
    <mergeCell ref="E290:E291"/>
    <mergeCell ref="F290:F291"/>
    <mergeCell ref="G290:G291"/>
    <mergeCell ref="H290:H291"/>
    <mergeCell ref="I290:I291"/>
    <mergeCell ref="J290:J291"/>
    <mergeCell ref="K290:K291"/>
    <mergeCell ref="L290:L291"/>
    <mergeCell ref="M290:M291"/>
    <mergeCell ref="N290:N291"/>
    <mergeCell ref="O290:O291"/>
    <mergeCell ref="P290:P291"/>
    <mergeCell ref="Q290:Q291"/>
    <mergeCell ref="R290:R291"/>
    <mergeCell ref="S290:S291"/>
    <mergeCell ref="AD290:AD291"/>
    <mergeCell ref="A292:A293"/>
    <mergeCell ref="Q292:Q293"/>
    <mergeCell ref="AQ292:AQ293"/>
    <mergeCell ref="AR292:AR293"/>
    <mergeCell ref="AX292:AX293"/>
    <mergeCell ref="AY292:AY293"/>
    <mergeCell ref="AZ292:AZ293"/>
    <mergeCell ref="BB292:BB293"/>
    <mergeCell ref="A294:A295"/>
    <mergeCell ref="B294:B295"/>
    <mergeCell ref="C294:C295"/>
    <mergeCell ref="D294:D295"/>
    <mergeCell ref="E294:E295"/>
    <mergeCell ref="F294:F295"/>
    <mergeCell ref="G294:G295"/>
    <mergeCell ref="H294:H295"/>
    <mergeCell ref="I294:I295"/>
    <mergeCell ref="J294:J295"/>
    <mergeCell ref="K294:K295"/>
    <mergeCell ref="L294:L295"/>
    <mergeCell ref="M294:M295"/>
    <mergeCell ref="N294:N295"/>
    <mergeCell ref="O294:O295"/>
    <mergeCell ref="P294:P295"/>
    <mergeCell ref="Q294:Q295"/>
    <mergeCell ref="R294:R295"/>
    <mergeCell ref="S294:S295"/>
    <mergeCell ref="AD294:AD295"/>
    <mergeCell ref="AJ294:AJ295"/>
    <mergeCell ref="AK294:AK295"/>
    <mergeCell ref="AL294:AL295"/>
    <mergeCell ref="AM294:AM295"/>
    <mergeCell ref="AN294:AN295"/>
    <mergeCell ref="AO294:AO295"/>
    <mergeCell ref="AP294:AP295"/>
    <mergeCell ref="AQ294:AQ295"/>
    <mergeCell ref="AR294:AR295"/>
    <mergeCell ref="AX294:AX295"/>
    <mergeCell ref="AY294:AY295"/>
    <mergeCell ref="AZ294:AZ295"/>
    <mergeCell ref="BB294:BB295"/>
    <mergeCell ref="A296:A297"/>
    <mergeCell ref="B296:B297"/>
    <mergeCell ref="C296:C297"/>
    <mergeCell ref="D296:D297"/>
    <mergeCell ref="E296:E297"/>
    <mergeCell ref="F296:F297"/>
    <mergeCell ref="G296:G297"/>
    <mergeCell ref="H296:H297"/>
    <mergeCell ref="I296:I297"/>
    <mergeCell ref="J296:J297"/>
    <mergeCell ref="K296:K297"/>
    <mergeCell ref="L296:L297"/>
    <mergeCell ref="M296:M297"/>
    <mergeCell ref="N296:N297"/>
    <mergeCell ref="O296:O297"/>
    <mergeCell ref="P296:P297"/>
    <mergeCell ref="Q296:Q297"/>
    <mergeCell ref="R296:R297"/>
    <mergeCell ref="S296:S297"/>
    <mergeCell ref="AD296:AD297"/>
    <mergeCell ref="AJ296:AJ297"/>
    <mergeCell ref="AK296:AK297"/>
    <mergeCell ref="AL296:AL297"/>
    <mergeCell ref="AM296:AM297"/>
    <mergeCell ref="AN296:AN297"/>
    <mergeCell ref="AO296:AO297"/>
    <mergeCell ref="AP296:AP297"/>
    <mergeCell ref="AQ296:AQ297"/>
    <mergeCell ref="AR296:AR297"/>
    <mergeCell ref="AX296:AX297"/>
    <mergeCell ref="AY296:AY297"/>
    <mergeCell ref="AZ296:AZ297"/>
    <mergeCell ref="BB296:BB297"/>
    <mergeCell ref="A298:A299"/>
    <mergeCell ref="B298:B299"/>
    <mergeCell ref="C298:C299"/>
    <mergeCell ref="D298:D299"/>
    <mergeCell ref="E298:E299"/>
    <mergeCell ref="F298:F299"/>
    <mergeCell ref="G298:G299"/>
    <mergeCell ref="H298:H299"/>
    <mergeCell ref="I298:I299"/>
    <mergeCell ref="J298:J299"/>
    <mergeCell ref="K298:K299"/>
    <mergeCell ref="L298:L299"/>
    <mergeCell ref="M298:M299"/>
    <mergeCell ref="N298:N299"/>
    <mergeCell ref="O298:O299"/>
    <mergeCell ref="P298:P299"/>
    <mergeCell ref="Q298:Q299"/>
    <mergeCell ref="R298:R299"/>
    <mergeCell ref="S298:S299"/>
    <mergeCell ref="AD298:AD299"/>
    <mergeCell ref="AJ298:AJ299"/>
    <mergeCell ref="AK298:AK299"/>
    <mergeCell ref="AL298:AL299"/>
    <mergeCell ref="AM298:AM299"/>
    <mergeCell ref="AN298:AN299"/>
    <mergeCell ref="AO298:AO299"/>
    <mergeCell ref="AP298:AP299"/>
    <mergeCell ref="AQ298:AQ299"/>
    <mergeCell ref="AR298:AR299"/>
    <mergeCell ref="AX298:AX299"/>
    <mergeCell ref="AY298:AY299"/>
    <mergeCell ref="AZ298:AZ299"/>
    <mergeCell ref="BB298:BB299"/>
    <mergeCell ref="A300:A301"/>
    <mergeCell ref="B300:B301"/>
    <mergeCell ref="C300:C301"/>
    <mergeCell ref="D300:D301"/>
    <mergeCell ref="E300:E301"/>
    <mergeCell ref="F300:F301"/>
    <mergeCell ref="G300:G301"/>
    <mergeCell ref="H300:H301"/>
    <mergeCell ref="I300:I301"/>
    <mergeCell ref="J300:J301"/>
    <mergeCell ref="K300:K301"/>
    <mergeCell ref="L300:L301"/>
    <mergeCell ref="M300:M301"/>
    <mergeCell ref="N300:N301"/>
    <mergeCell ref="O300:O301"/>
    <mergeCell ref="P300:P301"/>
    <mergeCell ref="Q300:Q301"/>
    <mergeCell ref="R300:R301"/>
    <mergeCell ref="S300:S301"/>
    <mergeCell ref="AD300:AD301"/>
    <mergeCell ref="AJ300:AJ301"/>
    <mergeCell ref="AK300:AK301"/>
    <mergeCell ref="AL300:AL301"/>
    <mergeCell ref="AM300:AM301"/>
    <mergeCell ref="AN300:AN301"/>
    <mergeCell ref="AO300:AO301"/>
    <mergeCell ref="AP300:AP301"/>
    <mergeCell ref="AQ300:AQ301"/>
    <mergeCell ref="AR300:AR301"/>
    <mergeCell ref="A302:A303"/>
    <mergeCell ref="B302:B303"/>
    <mergeCell ref="C302:C303"/>
    <mergeCell ref="D302:D303"/>
    <mergeCell ref="E302:E303"/>
    <mergeCell ref="F302:F303"/>
    <mergeCell ref="G302:G303"/>
    <mergeCell ref="H302:H303"/>
    <mergeCell ref="I302:I303"/>
    <mergeCell ref="J302:J303"/>
    <mergeCell ref="K302:K303"/>
    <mergeCell ref="L302:L303"/>
    <mergeCell ref="M302:M303"/>
    <mergeCell ref="N302:N303"/>
    <mergeCell ref="O302:O303"/>
    <mergeCell ref="P302:P303"/>
    <mergeCell ref="Q302:Q303"/>
    <mergeCell ref="R302:R303"/>
    <mergeCell ref="S302:S303"/>
    <mergeCell ref="AD302:AD303"/>
    <mergeCell ref="AJ302:AJ303"/>
    <mergeCell ref="AK302:AK303"/>
    <mergeCell ref="A304:A305"/>
    <mergeCell ref="B304:B305"/>
    <mergeCell ref="C304:C305"/>
    <mergeCell ref="D304:D305"/>
    <mergeCell ref="E304:E305"/>
    <mergeCell ref="F304:F305"/>
    <mergeCell ref="G304:G305"/>
    <mergeCell ref="H304:H305"/>
    <mergeCell ref="I304:I305"/>
    <mergeCell ref="J304:J305"/>
    <mergeCell ref="K304:K305"/>
    <mergeCell ref="L304:L305"/>
    <mergeCell ref="M304:M305"/>
    <mergeCell ref="N304:N305"/>
    <mergeCell ref="O304:O305"/>
    <mergeCell ref="P304:P305"/>
    <mergeCell ref="Q304:Q305"/>
    <mergeCell ref="AQ306:AQ307"/>
    <mergeCell ref="AR306:AR307"/>
    <mergeCell ref="AO304:AO305"/>
    <mergeCell ref="AP304:AP305"/>
    <mergeCell ref="AQ304:AQ305"/>
    <mergeCell ref="AR304:AR305"/>
    <mergeCell ref="AL302:AL303"/>
    <mergeCell ref="AM302:AM303"/>
    <mergeCell ref="AN302:AN303"/>
    <mergeCell ref="AO302:AO303"/>
    <mergeCell ref="AP302:AP303"/>
    <mergeCell ref="AQ302:AQ303"/>
    <mergeCell ref="AR302:AR303"/>
    <mergeCell ref="R304:R305"/>
    <mergeCell ref="S304:S305"/>
    <mergeCell ref="AD304:AD305"/>
    <mergeCell ref="AJ304:AJ305"/>
    <mergeCell ref="AK304:AK305"/>
    <mergeCell ref="AL304:AL305"/>
    <mergeCell ref="AM304:AM305"/>
    <mergeCell ref="AN304:AN305"/>
    <mergeCell ref="AO308:AO309"/>
    <mergeCell ref="AP308:AP309"/>
    <mergeCell ref="AQ308:AQ309"/>
    <mergeCell ref="AR308:AR309"/>
    <mergeCell ref="BA308:BA309"/>
    <mergeCell ref="A306:A307"/>
    <mergeCell ref="B306:B307"/>
    <mergeCell ref="C306:C307"/>
    <mergeCell ref="D306:D307"/>
    <mergeCell ref="E306:E307"/>
    <mergeCell ref="F306:F307"/>
    <mergeCell ref="G306:G307"/>
    <mergeCell ref="H306:H307"/>
    <mergeCell ref="I306:I307"/>
    <mergeCell ref="J306:J307"/>
    <mergeCell ref="K306:K307"/>
    <mergeCell ref="L306:L307"/>
    <mergeCell ref="M306:M307"/>
    <mergeCell ref="N306:N307"/>
    <mergeCell ref="O306:O307"/>
    <mergeCell ref="P306:P307"/>
    <mergeCell ref="Q306:Q307"/>
    <mergeCell ref="R306:R307"/>
    <mergeCell ref="S306:S307"/>
    <mergeCell ref="AD306:AD307"/>
    <mergeCell ref="AJ306:AJ307"/>
    <mergeCell ref="AK306:AK307"/>
    <mergeCell ref="AL306:AL307"/>
    <mergeCell ref="AM306:AM307"/>
    <mergeCell ref="AN306:AN307"/>
    <mergeCell ref="AO306:AO307"/>
    <mergeCell ref="AP306:AP307"/>
    <mergeCell ref="AN310:AN311"/>
    <mergeCell ref="AO310:AO311"/>
    <mergeCell ref="AP310:AP311"/>
    <mergeCell ref="AQ310:AQ311"/>
    <mergeCell ref="AR310:AR311"/>
    <mergeCell ref="BA306:BA307"/>
    <mergeCell ref="BB306:BB307"/>
    <mergeCell ref="A308:A309"/>
    <mergeCell ref="B308:B309"/>
    <mergeCell ref="C308:C309"/>
    <mergeCell ref="D308:D309"/>
    <mergeCell ref="E308:E309"/>
    <mergeCell ref="F308:F309"/>
    <mergeCell ref="G308:G309"/>
    <mergeCell ref="H308:H309"/>
    <mergeCell ref="I308:I309"/>
    <mergeCell ref="J308:J309"/>
    <mergeCell ref="K308:K309"/>
    <mergeCell ref="L308:L309"/>
    <mergeCell ref="M308:M309"/>
    <mergeCell ref="N308:N309"/>
    <mergeCell ref="O308:O309"/>
    <mergeCell ref="P308:P309"/>
    <mergeCell ref="Q308:Q309"/>
    <mergeCell ref="R308:R309"/>
    <mergeCell ref="S308:S309"/>
    <mergeCell ref="AD308:AD309"/>
    <mergeCell ref="AJ308:AJ309"/>
    <mergeCell ref="AK308:AK309"/>
    <mergeCell ref="AL308:AL309"/>
    <mergeCell ref="AM308:AM309"/>
    <mergeCell ref="AN308:AN309"/>
    <mergeCell ref="J314:J315"/>
    <mergeCell ref="K314:K315"/>
    <mergeCell ref="L314:L315"/>
    <mergeCell ref="M314:M315"/>
    <mergeCell ref="N314:N315"/>
    <mergeCell ref="BA310:BA311"/>
    <mergeCell ref="BB310:BB311"/>
    <mergeCell ref="BB308:BB309"/>
    <mergeCell ref="A310:A311"/>
    <mergeCell ref="B310:B311"/>
    <mergeCell ref="C310:C311"/>
    <mergeCell ref="D310:D311"/>
    <mergeCell ref="E310:E311"/>
    <mergeCell ref="F310:F311"/>
    <mergeCell ref="G310:G311"/>
    <mergeCell ref="H310:H311"/>
    <mergeCell ref="I310:I311"/>
    <mergeCell ref="J310:J311"/>
    <mergeCell ref="K310:K311"/>
    <mergeCell ref="L310:L311"/>
    <mergeCell ref="M310:M311"/>
    <mergeCell ref="N310:N311"/>
    <mergeCell ref="O310:O311"/>
    <mergeCell ref="P310:P311"/>
    <mergeCell ref="Q310:Q311"/>
    <mergeCell ref="R310:R311"/>
    <mergeCell ref="S310:S311"/>
    <mergeCell ref="AD310:AD311"/>
    <mergeCell ref="AJ310:AJ311"/>
    <mergeCell ref="AK310:AK311"/>
    <mergeCell ref="AL310:AL311"/>
    <mergeCell ref="AM310:AM311"/>
    <mergeCell ref="AQ314:AQ315"/>
    <mergeCell ref="AR314:AR315"/>
    <mergeCell ref="AX314:AX315"/>
    <mergeCell ref="AY314:AY315"/>
    <mergeCell ref="AZ314:AZ315"/>
    <mergeCell ref="R314:R315"/>
    <mergeCell ref="A312:A313"/>
    <mergeCell ref="B312:B313"/>
    <mergeCell ref="C312:C313"/>
    <mergeCell ref="D312:D313"/>
    <mergeCell ref="E312:E313"/>
    <mergeCell ref="F312:F313"/>
    <mergeCell ref="G312:G313"/>
    <mergeCell ref="H312:H313"/>
    <mergeCell ref="I312:I313"/>
    <mergeCell ref="J312:J313"/>
    <mergeCell ref="K312:K313"/>
    <mergeCell ref="L312:L313"/>
    <mergeCell ref="M312:M313"/>
    <mergeCell ref="N312:N313"/>
    <mergeCell ref="O312:O313"/>
    <mergeCell ref="P312:P313"/>
    <mergeCell ref="Q312:Q313"/>
    <mergeCell ref="A314:A315"/>
    <mergeCell ref="B314:B315"/>
    <mergeCell ref="C314:C315"/>
    <mergeCell ref="D314:D315"/>
    <mergeCell ref="E314:E315"/>
    <mergeCell ref="F314:F315"/>
    <mergeCell ref="G314:G315"/>
    <mergeCell ref="H314:H315"/>
    <mergeCell ref="I314:I315"/>
    <mergeCell ref="AQ312:AQ313"/>
    <mergeCell ref="AR312:AR313"/>
    <mergeCell ref="AX312:AX313"/>
    <mergeCell ref="AY312:AY313"/>
    <mergeCell ref="AZ312:AZ313"/>
    <mergeCell ref="AW312:AW313"/>
    <mergeCell ref="AS312:AS313"/>
    <mergeCell ref="AT312:AT313"/>
    <mergeCell ref="O314:O315"/>
    <mergeCell ref="P314:P315"/>
    <mergeCell ref="Q314:Q315"/>
    <mergeCell ref="R316:R317"/>
    <mergeCell ref="S316:S317"/>
    <mergeCell ref="AD316:AD317"/>
    <mergeCell ref="AJ316:AJ317"/>
    <mergeCell ref="AK316:AK317"/>
    <mergeCell ref="AL316:AL317"/>
    <mergeCell ref="AM316:AM317"/>
    <mergeCell ref="AN316:AN317"/>
    <mergeCell ref="AO316:AO317"/>
    <mergeCell ref="AP316:AP317"/>
    <mergeCell ref="AQ316:AQ317"/>
    <mergeCell ref="AX316:AX317"/>
    <mergeCell ref="AY316:AY317"/>
    <mergeCell ref="AZ316:AZ317"/>
    <mergeCell ref="S314:S315"/>
    <mergeCell ref="AD314:AD315"/>
    <mergeCell ref="AJ314:AJ315"/>
    <mergeCell ref="AK314:AK315"/>
    <mergeCell ref="AL314:AL315"/>
    <mergeCell ref="AM314:AM315"/>
    <mergeCell ref="AN314:AN315"/>
    <mergeCell ref="K316:K317"/>
    <mergeCell ref="L316:L317"/>
    <mergeCell ref="M316:M317"/>
    <mergeCell ref="N316:N317"/>
    <mergeCell ref="O316:O317"/>
    <mergeCell ref="P316:P317"/>
    <mergeCell ref="Q316:Q317"/>
    <mergeCell ref="R312:R313"/>
    <mergeCell ref="S312:S313"/>
    <mergeCell ref="AD312:AD313"/>
    <mergeCell ref="AJ312:AJ313"/>
    <mergeCell ref="AK312:AK313"/>
    <mergeCell ref="AL312:AL313"/>
    <mergeCell ref="AM312:AM313"/>
    <mergeCell ref="AN312:AN313"/>
    <mergeCell ref="AO312:AO313"/>
    <mergeCell ref="AP312:AP313"/>
    <mergeCell ref="AO314:AO315"/>
    <mergeCell ref="AP314:AP315"/>
    <mergeCell ref="AR316:AR317"/>
    <mergeCell ref="AW314:AW315"/>
    <mergeCell ref="AW316:AW317"/>
    <mergeCell ref="BB314:BB315"/>
    <mergeCell ref="A318:A319"/>
    <mergeCell ref="B318:B319"/>
    <mergeCell ref="C318:C319"/>
    <mergeCell ref="D318:D319"/>
    <mergeCell ref="E318:E319"/>
    <mergeCell ref="F318:F319"/>
    <mergeCell ref="G318:G319"/>
    <mergeCell ref="H318:H319"/>
    <mergeCell ref="I318:I319"/>
    <mergeCell ref="J318:J319"/>
    <mergeCell ref="K318:K319"/>
    <mergeCell ref="L318:L319"/>
    <mergeCell ref="M318:M319"/>
    <mergeCell ref="N318:N319"/>
    <mergeCell ref="O318:O319"/>
    <mergeCell ref="P318:P319"/>
    <mergeCell ref="Q318:Q319"/>
    <mergeCell ref="R318:R319"/>
    <mergeCell ref="A316:A317"/>
    <mergeCell ref="B316:B317"/>
    <mergeCell ref="C316:C317"/>
    <mergeCell ref="D316:D317"/>
    <mergeCell ref="E316:E317"/>
    <mergeCell ref="F316:F317"/>
    <mergeCell ref="G316:G317"/>
    <mergeCell ref="H316:H317"/>
    <mergeCell ref="I316:I317"/>
    <mergeCell ref="J316:J317"/>
    <mergeCell ref="S318:S319"/>
    <mergeCell ref="AD318:AD319"/>
    <mergeCell ref="AJ318:AJ319"/>
    <mergeCell ref="AK318:AK319"/>
    <mergeCell ref="AL318:AL319"/>
    <mergeCell ref="AM318:AM319"/>
    <mergeCell ref="AN318:AN319"/>
    <mergeCell ref="AO318:AO319"/>
    <mergeCell ref="AP318:AP319"/>
    <mergeCell ref="AQ318:AQ319"/>
    <mergeCell ref="AR318:AR319"/>
    <mergeCell ref="AX318:AX319"/>
    <mergeCell ref="AY318:AY319"/>
    <mergeCell ref="AZ318:AZ319"/>
    <mergeCell ref="BA318:BA319"/>
    <mergeCell ref="BB318:BB319"/>
    <mergeCell ref="AS318:AS319"/>
    <mergeCell ref="AT318:AT319"/>
    <mergeCell ref="AU318:AU319"/>
    <mergeCell ref="AV318:AV319"/>
    <mergeCell ref="AW318:AW319"/>
    <mergeCell ref="A320:A321"/>
    <mergeCell ref="B320:B321"/>
    <mergeCell ref="C320:C321"/>
    <mergeCell ref="D320:D321"/>
    <mergeCell ref="E320:E321"/>
    <mergeCell ref="F320:F321"/>
    <mergeCell ref="G320:G321"/>
    <mergeCell ref="H320:H321"/>
    <mergeCell ref="I320:I321"/>
    <mergeCell ref="J320:J321"/>
    <mergeCell ref="K320:K321"/>
    <mergeCell ref="L320:L321"/>
    <mergeCell ref="M320:M321"/>
    <mergeCell ref="N320:N321"/>
    <mergeCell ref="O320:O321"/>
    <mergeCell ref="P320:P321"/>
    <mergeCell ref="Q320:Q321"/>
    <mergeCell ref="R320:R321"/>
    <mergeCell ref="S320:S321"/>
    <mergeCell ref="AD320:AD321"/>
    <mergeCell ref="AJ320:AJ321"/>
    <mergeCell ref="AK320:AK321"/>
    <mergeCell ref="AL320:AL321"/>
    <mergeCell ref="AM320:AM321"/>
    <mergeCell ref="AN320:AN321"/>
    <mergeCell ref="AO320:AO321"/>
    <mergeCell ref="AP320:AP321"/>
    <mergeCell ref="AQ320:AQ321"/>
    <mergeCell ref="AR320:AR321"/>
    <mergeCell ref="AX320:AX321"/>
    <mergeCell ref="AY320:AY321"/>
    <mergeCell ref="AZ320:AZ321"/>
    <mergeCell ref="BA320:BA321"/>
    <mergeCell ref="BB320:BB321"/>
    <mergeCell ref="AS320:AS321"/>
    <mergeCell ref="AT320:AT321"/>
    <mergeCell ref="AU320:AU321"/>
    <mergeCell ref="AV320:AV321"/>
    <mergeCell ref="AW320:AW321"/>
    <mergeCell ref="A322:A323"/>
    <mergeCell ref="B322:B323"/>
    <mergeCell ref="C322:C323"/>
    <mergeCell ref="D322:D323"/>
    <mergeCell ref="E322:E323"/>
    <mergeCell ref="F322:F323"/>
    <mergeCell ref="G322:G323"/>
    <mergeCell ref="H322:H323"/>
    <mergeCell ref="I322:I323"/>
    <mergeCell ref="J322:J323"/>
    <mergeCell ref="K322:K323"/>
    <mergeCell ref="L322:L323"/>
    <mergeCell ref="M322:M323"/>
    <mergeCell ref="N322:N323"/>
    <mergeCell ref="O322:O323"/>
    <mergeCell ref="P322:P323"/>
    <mergeCell ref="Q322:Q323"/>
    <mergeCell ref="R322:R323"/>
    <mergeCell ref="S322:S323"/>
    <mergeCell ref="AD322:AD323"/>
    <mergeCell ref="AJ322:AJ323"/>
    <mergeCell ref="AK322:AK323"/>
    <mergeCell ref="AL322:AL323"/>
    <mergeCell ref="AM322:AM323"/>
    <mergeCell ref="AN322:AN323"/>
    <mergeCell ref="AO322:AO323"/>
    <mergeCell ref="AP322:AP323"/>
    <mergeCell ref="AQ322:AQ323"/>
    <mergeCell ref="AR322:AR323"/>
    <mergeCell ref="AX322:AX323"/>
    <mergeCell ref="AY322:AY323"/>
    <mergeCell ref="AZ322:AZ323"/>
    <mergeCell ref="BA322:BA323"/>
    <mergeCell ref="BB322:BB323"/>
    <mergeCell ref="AS322:AS323"/>
    <mergeCell ref="AT322:AT323"/>
    <mergeCell ref="AU322:AU323"/>
    <mergeCell ref="AV322:AV323"/>
    <mergeCell ref="AW322:AW323"/>
    <mergeCell ref="A324:A325"/>
    <mergeCell ref="B324:B325"/>
    <mergeCell ref="C324:C325"/>
    <mergeCell ref="D324:D325"/>
    <mergeCell ref="E324:E325"/>
    <mergeCell ref="F324:F325"/>
    <mergeCell ref="G324:G325"/>
    <mergeCell ref="H324:H325"/>
    <mergeCell ref="I324:I325"/>
    <mergeCell ref="J324:J325"/>
    <mergeCell ref="K324:K325"/>
    <mergeCell ref="L324:L325"/>
    <mergeCell ref="M324:M325"/>
    <mergeCell ref="N324:N325"/>
    <mergeCell ref="O324:O325"/>
    <mergeCell ref="P324:P325"/>
    <mergeCell ref="Q324:Q325"/>
    <mergeCell ref="R324:R325"/>
    <mergeCell ref="S324:S325"/>
    <mergeCell ref="AD324:AD325"/>
    <mergeCell ref="AJ324:AJ325"/>
    <mergeCell ref="AK324:AK325"/>
    <mergeCell ref="AL324:AL325"/>
    <mergeCell ref="AM324:AM325"/>
    <mergeCell ref="AN324:AN325"/>
    <mergeCell ref="AO324:AO325"/>
    <mergeCell ref="AP324:AP325"/>
    <mergeCell ref="AQ324:AQ325"/>
    <mergeCell ref="AR324:AR325"/>
    <mergeCell ref="AX324:AX325"/>
    <mergeCell ref="AY324:AY325"/>
    <mergeCell ref="AZ324:AZ325"/>
    <mergeCell ref="BA324:BA325"/>
    <mergeCell ref="BB324:BB325"/>
    <mergeCell ref="AW324:AW325"/>
    <mergeCell ref="AS324:AS325"/>
    <mergeCell ref="AT324:AT325"/>
    <mergeCell ref="AU324:AU325"/>
    <mergeCell ref="AV324:AV325"/>
    <mergeCell ref="A326:A327"/>
    <mergeCell ref="B326:B327"/>
    <mergeCell ref="C326:C327"/>
    <mergeCell ref="D326:D327"/>
    <mergeCell ref="E326:E327"/>
    <mergeCell ref="F326:F327"/>
    <mergeCell ref="G326:G327"/>
    <mergeCell ref="H326:H327"/>
    <mergeCell ref="I326:I327"/>
    <mergeCell ref="J326:J327"/>
    <mergeCell ref="K326:K327"/>
    <mergeCell ref="L326:L327"/>
    <mergeCell ref="M326:M327"/>
    <mergeCell ref="N326:N327"/>
    <mergeCell ref="O326:O327"/>
    <mergeCell ref="P326:P327"/>
    <mergeCell ref="Q326:Q327"/>
    <mergeCell ref="R326:R327"/>
    <mergeCell ref="S326:S327"/>
    <mergeCell ref="AD326:AD327"/>
    <mergeCell ref="AJ326:AJ327"/>
    <mergeCell ref="AK326:AK327"/>
    <mergeCell ref="AL326:AL327"/>
    <mergeCell ref="AM326:AM327"/>
    <mergeCell ref="AN326:AN327"/>
    <mergeCell ref="AO326:AO327"/>
    <mergeCell ref="AP326:AP327"/>
    <mergeCell ref="AQ326:AQ327"/>
    <mergeCell ref="AR326:AR327"/>
    <mergeCell ref="AX326:AX327"/>
    <mergeCell ref="AY326:AY327"/>
    <mergeCell ref="AZ326:AZ327"/>
    <mergeCell ref="BA326:BA327"/>
    <mergeCell ref="BB326:BB327"/>
    <mergeCell ref="AW326:AW327"/>
    <mergeCell ref="AS326:AS327"/>
    <mergeCell ref="AT326:AT327"/>
    <mergeCell ref="AU326:AU327"/>
    <mergeCell ref="AV326:AV327"/>
    <mergeCell ref="A328:A329"/>
    <mergeCell ref="B328:B329"/>
    <mergeCell ref="C328:C329"/>
    <mergeCell ref="D328:D329"/>
    <mergeCell ref="E328:E329"/>
    <mergeCell ref="F328:F329"/>
    <mergeCell ref="G328:G329"/>
    <mergeCell ref="H328:H329"/>
    <mergeCell ref="I328:I329"/>
    <mergeCell ref="J328:J329"/>
    <mergeCell ref="K328:K329"/>
    <mergeCell ref="L328:L329"/>
    <mergeCell ref="M328:M329"/>
    <mergeCell ref="N328:N329"/>
    <mergeCell ref="O328:O329"/>
    <mergeCell ref="P328:P329"/>
    <mergeCell ref="Q328:Q329"/>
    <mergeCell ref="S328:S329"/>
    <mergeCell ref="AD328:AD329"/>
    <mergeCell ref="AJ328:AJ329"/>
    <mergeCell ref="AK328:AK329"/>
    <mergeCell ref="AL328:AL329"/>
    <mergeCell ref="AM328:AM329"/>
    <mergeCell ref="AN328:AN329"/>
    <mergeCell ref="AO328:AO329"/>
    <mergeCell ref="AP328:AP329"/>
    <mergeCell ref="AQ328:AQ329"/>
    <mergeCell ref="AR328:AR329"/>
    <mergeCell ref="AX328:AX329"/>
    <mergeCell ref="AY328:AY329"/>
    <mergeCell ref="AZ328:AZ329"/>
    <mergeCell ref="BA328:BA329"/>
    <mergeCell ref="BB328:BB329"/>
    <mergeCell ref="AS328:AS329"/>
    <mergeCell ref="AT328:AT329"/>
    <mergeCell ref="AU328:AU329"/>
    <mergeCell ref="AV328:AV329"/>
    <mergeCell ref="B330:B331"/>
    <mergeCell ref="C330:C331"/>
    <mergeCell ref="D330:D331"/>
    <mergeCell ref="E330:E331"/>
    <mergeCell ref="F330:F331"/>
    <mergeCell ref="G330:G331"/>
    <mergeCell ref="H330:H331"/>
    <mergeCell ref="I330:I331"/>
    <mergeCell ref="J330:J331"/>
    <mergeCell ref="K330:K331"/>
    <mergeCell ref="L330:L331"/>
    <mergeCell ref="M330:M331"/>
    <mergeCell ref="N330:N331"/>
    <mergeCell ref="O330:O331"/>
    <mergeCell ref="P330:P331"/>
    <mergeCell ref="Q330:Q331"/>
    <mergeCell ref="R328:R329"/>
    <mergeCell ref="R330:R331"/>
    <mergeCell ref="S330:S331"/>
    <mergeCell ref="AD330:AD331"/>
    <mergeCell ref="AJ330:AJ331"/>
    <mergeCell ref="AK330:AK331"/>
    <mergeCell ref="AL330:AL331"/>
    <mergeCell ref="AM330:AM331"/>
    <mergeCell ref="AN330:AN331"/>
    <mergeCell ref="AO330:AO331"/>
    <mergeCell ref="AP330:AP331"/>
    <mergeCell ref="AQ330:AQ331"/>
    <mergeCell ref="AR330:AR331"/>
    <mergeCell ref="AX330:AX331"/>
    <mergeCell ref="A332:A333"/>
    <mergeCell ref="B332:B333"/>
    <mergeCell ref="C332:C333"/>
    <mergeCell ref="D332:D333"/>
    <mergeCell ref="E332:E333"/>
    <mergeCell ref="F332:F333"/>
    <mergeCell ref="G332:G333"/>
    <mergeCell ref="H332:H333"/>
    <mergeCell ref="I332:I333"/>
    <mergeCell ref="J332:J333"/>
    <mergeCell ref="K332:K333"/>
    <mergeCell ref="L332:L333"/>
    <mergeCell ref="M332:M333"/>
    <mergeCell ref="N332:N333"/>
    <mergeCell ref="O332:O333"/>
    <mergeCell ref="P332:P333"/>
    <mergeCell ref="Q332:Q333"/>
    <mergeCell ref="R332:R333"/>
    <mergeCell ref="A330:A331"/>
    <mergeCell ref="S332:S333"/>
    <mergeCell ref="AD332:AD333"/>
    <mergeCell ref="AJ332:AJ333"/>
    <mergeCell ref="AK332:AK333"/>
    <mergeCell ref="AL332:AL333"/>
    <mergeCell ref="AM332:AM333"/>
    <mergeCell ref="AN332:AN333"/>
    <mergeCell ref="AO332:AO333"/>
    <mergeCell ref="AP332:AP333"/>
    <mergeCell ref="AQ332:AQ333"/>
    <mergeCell ref="AR332:AR333"/>
    <mergeCell ref="AX332:AX333"/>
    <mergeCell ref="AY332:AY333"/>
    <mergeCell ref="AZ332:AZ333"/>
    <mergeCell ref="BA332:BA333"/>
    <mergeCell ref="BB332:BB333"/>
    <mergeCell ref="AS332:AS333"/>
    <mergeCell ref="AT332:AT333"/>
    <mergeCell ref="AU332:AU333"/>
    <mergeCell ref="AV332:AV333"/>
    <mergeCell ref="A334:A335"/>
    <mergeCell ref="B334:B335"/>
    <mergeCell ref="C334:C335"/>
    <mergeCell ref="D334:D335"/>
    <mergeCell ref="E334:E335"/>
    <mergeCell ref="F334:F335"/>
    <mergeCell ref="G334:G335"/>
    <mergeCell ref="H334:H335"/>
    <mergeCell ref="I334:I335"/>
    <mergeCell ref="J334:J335"/>
    <mergeCell ref="K334:K335"/>
    <mergeCell ref="L334:L335"/>
    <mergeCell ref="M334:M335"/>
    <mergeCell ref="N334:N335"/>
    <mergeCell ref="O334:O335"/>
    <mergeCell ref="P334:P335"/>
    <mergeCell ref="Q334:Q335"/>
    <mergeCell ref="R334:R335"/>
    <mergeCell ref="S334:S335"/>
    <mergeCell ref="AD334:AD335"/>
    <mergeCell ref="AJ334:AJ335"/>
    <mergeCell ref="AK334:AK335"/>
    <mergeCell ref="AL334:AL335"/>
    <mergeCell ref="AM334:AM335"/>
    <mergeCell ref="AN334:AN335"/>
    <mergeCell ref="AO334:AO335"/>
    <mergeCell ref="AP334:AP335"/>
    <mergeCell ref="AQ334:AQ335"/>
    <mergeCell ref="AR334:AR335"/>
    <mergeCell ref="AX334:AX335"/>
    <mergeCell ref="AY334:AY335"/>
    <mergeCell ref="AZ334:AZ335"/>
    <mergeCell ref="BA334:BA335"/>
    <mergeCell ref="BB334:BB335"/>
    <mergeCell ref="AS334:AS335"/>
    <mergeCell ref="AT334:AT335"/>
    <mergeCell ref="AU334:AU335"/>
    <mergeCell ref="AV334:AV335"/>
    <mergeCell ref="A336:A337"/>
    <mergeCell ref="B336:B337"/>
    <mergeCell ref="C336:C337"/>
    <mergeCell ref="D336:D337"/>
    <mergeCell ref="E336:E337"/>
    <mergeCell ref="F336:F337"/>
    <mergeCell ref="G336:G337"/>
    <mergeCell ref="H336:H337"/>
    <mergeCell ref="I336:I337"/>
    <mergeCell ref="J336:J337"/>
    <mergeCell ref="K336:K337"/>
    <mergeCell ref="L336:L337"/>
    <mergeCell ref="M336:M337"/>
    <mergeCell ref="N336:N337"/>
    <mergeCell ref="O336:O337"/>
    <mergeCell ref="P336:P337"/>
    <mergeCell ref="Q336:Q337"/>
    <mergeCell ref="R336:R337"/>
    <mergeCell ref="S336:S337"/>
    <mergeCell ref="AD336:AD337"/>
    <mergeCell ref="AJ336:AJ337"/>
    <mergeCell ref="AK336:AK337"/>
    <mergeCell ref="AL336:AL337"/>
    <mergeCell ref="AM336:AM337"/>
    <mergeCell ref="AN336:AN337"/>
    <mergeCell ref="AO336:AO337"/>
    <mergeCell ref="AP336:AP337"/>
    <mergeCell ref="AQ336:AQ337"/>
    <mergeCell ref="AR336:AR337"/>
    <mergeCell ref="AX336:AX337"/>
    <mergeCell ref="AY336:AY337"/>
    <mergeCell ref="AZ336:AZ337"/>
    <mergeCell ref="BA336:BA337"/>
    <mergeCell ref="AS336:AS337"/>
    <mergeCell ref="AT336:AT337"/>
    <mergeCell ref="AU336:AU337"/>
    <mergeCell ref="AV336:AV337"/>
    <mergeCell ref="A338:A339"/>
    <mergeCell ref="B338:B339"/>
    <mergeCell ref="C338:C339"/>
    <mergeCell ref="D338:D339"/>
    <mergeCell ref="E338:E339"/>
    <mergeCell ref="F338:F339"/>
    <mergeCell ref="G338:G339"/>
    <mergeCell ref="H338:H339"/>
    <mergeCell ref="I338:I339"/>
    <mergeCell ref="J338:J339"/>
    <mergeCell ref="K338:K339"/>
    <mergeCell ref="L338:L339"/>
    <mergeCell ref="M338:M339"/>
    <mergeCell ref="N338:N339"/>
    <mergeCell ref="O338:O339"/>
    <mergeCell ref="P338:P339"/>
    <mergeCell ref="Q338:Q339"/>
    <mergeCell ref="R338:R339"/>
    <mergeCell ref="S338:S339"/>
    <mergeCell ref="AD338:AD339"/>
    <mergeCell ref="AJ338:AJ339"/>
    <mergeCell ref="AK338:AK339"/>
    <mergeCell ref="AL338:AL339"/>
    <mergeCell ref="AM338:AM339"/>
    <mergeCell ref="AN338:AN339"/>
    <mergeCell ref="AO338:AO339"/>
    <mergeCell ref="AP338:AP339"/>
    <mergeCell ref="AQ338:AQ339"/>
    <mergeCell ref="AR338:AR339"/>
    <mergeCell ref="AX338:AX339"/>
    <mergeCell ref="AY338:AY339"/>
    <mergeCell ref="AZ338:AZ339"/>
    <mergeCell ref="BA338:BA339"/>
    <mergeCell ref="BB338:BB339"/>
    <mergeCell ref="AS338:AS339"/>
    <mergeCell ref="AT338:AT339"/>
    <mergeCell ref="AU338:AU339"/>
    <mergeCell ref="AV338:AV339"/>
    <mergeCell ref="A340:A341"/>
    <mergeCell ref="B340:B341"/>
    <mergeCell ref="C340:C341"/>
    <mergeCell ref="D340:D341"/>
    <mergeCell ref="E340:E341"/>
    <mergeCell ref="F340:F341"/>
    <mergeCell ref="G340:G341"/>
    <mergeCell ref="H340:H341"/>
    <mergeCell ref="I340:I341"/>
    <mergeCell ref="J340:J341"/>
    <mergeCell ref="K340:K341"/>
    <mergeCell ref="L340:L341"/>
    <mergeCell ref="M340:M341"/>
    <mergeCell ref="N340:N341"/>
    <mergeCell ref="O340:O341"/>
    <mergeCell ref="P340:P341"/>
    <mergeCell ref="Q340:Q341"/>
    <mergeCell ref="R340:R341"/>
    <mergeCell ref="S340:S341"/>
    <mergeCell ref="AD340:AD341"/>
    <mergeCell ref="AJ340:AJ341"/>
    <mergeCell ref="AK340:AK341"/>
    <mergeCell ref="AL340:AL341"/>
    <mergeCell ref="AM340:AM341"/>
    <mergeCell ref="AN340:AN341"/>
    <mergeCell ref="AO340:AO341"/>
    <mergeCell ref="AP340:AP341"/>
    <mergeCell ref="AQ340:AQ341"/>
    <mergeCell ref="AR340:AR341"/>
    <mergeCell ref="AX340:AX341"/>
    <mergeCell ref="AY340:AY341"/>
    <mergeCell ref="AZ340:AZ341"/>
    <mergeCell ref="BA340:BA341"/>
    <mergeCell ref="BB340:BB341"/>
    <mergeCell ref="AS340:AS341"/>
    <mergeCell ref="AT340:AT341"/>
    <mergeCell ref="AU340:AU341"/>
    <mergeCell ref="AV340:AV341"/>
    <mergeCell ref="A344:A345"/>
    <mergeCell ref="B344:B345"/>
    <mergeCell ref="C344:C345"/>
    <mergeCell ref="D344:D345"/>
    <mergeCell ref="E344:E345"/>
    <mergeCell ref="F344:F345"/>
    <mergeCell ref="G344:G345"/>
    <mergeCell ref="H344:H345"/>
    <mergeCell ref="I344:I345"/>
    <mergeCell ref="J344:J345"/>
    <mergeCell ref="K344:K345"/>
    <mergeCell ref="L344:L345"/>
    <mergeCell ref="M344:M345"/>
    <mergeCell ref="N344:N345"/>
    <mergeCell ref="O344:O345"/>
    <mergeCell ref="P344:P345"/>
    <mergeCell ref="Q344:Q345"/>
    <mergeCell ref="R344:R345"/>
    <mergeCell ref="S344:S345"/>
    <mergeCell ref="AD344:AD345"/>
    <mergeCell ref="AJ344:AJ345"/>
    <mergeCell ref="AK344:AK345"/>
    <mergeCell ref="AL344:AL345"/>
    <mergeCell ref="AM344:AM345"/>
    <mergeCell ref="AN344:AN345"/>
    <mergeCell ref="AO344:AO345"/>
    <mergeCell ref="AP344:AP345"/>
    <mergeCell ref="AQ344:AQ345"/>
    <mergeCell ref="AR344:AR345"/>
    <mergeCell ref="AX344:AX345"/>
    <mergeCell ref="AY344:AY345"/>
    <mergeCell ref="AZ344:AZ345"/>
    <mergeCell ref="BA344:BA345"/>
    <mergeCell ref="BB344:BB345"/>
    <mergeCell ref="AS344:AS345"/>
    <mergeCell ref="AT344:AT345"/>
    <mergeCell ref="AU344:AU345"/>
    <mergeCell ref="AV344:AV345"/>
    <mergeCell ref="AW344:AW345"/>
    <mergeCell ref="A346:A347"/>
    <mergeCell ref="B346:B347"/>
    <mergeCell ref="C346:C347"/>
    <mergeCell ref="D346:D347"/>
    <mergeCell ref="E346:E347"/>
    <mergeCell ref="F346:F347"/>
    <mergeCell ref="G346:G347"/>
    <mergeCell ref="H346:H347"/>
    <mergeCell ref="I346:I347"/>
    <mergeCell ref="J346:J347"/>
    <mergeCell ref="K346:K347"/>
    <mergeCell ref="L346:L347"/>
    <mergeCell ref="M346:M347"/>
    <mergeCell ref="N346:N347"/>
    <mergeCell ref="O346:O347"/>
    <mergeCell ref="P346:P347"/>
    <mergeCell ref="Q346:Q347"/>
    <mergeCell ref="R346:R347"/>
    <mergeCell ref="S346:S347"/>
    <mergeCell ref="AD346:AD347"/>
    <mergeCell ref="AJ346:AJ347"/>
    <mergeCell ref="AK346:AK347"/>
    <mergeCell ref="AL346:AL347"/>
    <mergeCell ref="AM346:AM347"/>
    <mergeCell ref="AN346:AN347"/>
    <mergeCell ref="AO346:AO347"/>
    <mergeCell ref="AP346:AP347"/>
    <mergeCell ref="AQ346:AQ347"/>
    <mergeCell ref="AR346:AR347"/>
    <mergeCell ref="AX346:AX347"/>
    <mergeCell ref="AY346:AY347"/>
    <mergeCell ref="AZ346:AZ347"/>
    <mergeCell ref="BA346:BA347"/>
    <mergeCell ref="BB346:BB347"/>
    <mergeCell ref="AS346:AS347"/>
    <mergeCell ref="AT346:AT347"/>
    <mergeCell ref="AU346:AU347"/>
    <mergeCell ref="AV346:AV347"/>
    <mergeCell ref="AW346:AW347"/>
    <mergeCell ref="A348:A349"/>
    <mergeCell ref="B348:B349"/>
    <mergeCell ref="C348:C349"/>
    <mergeCell ref="D348:D349"/>
    <mergeCell ref="E348:E349"/>
    <mergeCell ref="F348:F349"/>
    <mergeCell ref="G348:G349"/>
    <mergeCell ref="H348:H349"/>
    <mergeCell ref="I348:I349"/>
    <mergeCell ref="J348:J349"/>
    <mergeCell ref="K348:K349"/>
    <mergeCell ref="L348:L349"/>
    <mergeCell ref="M348:M349"/>
    <mergeCell ref="N348:N349"/>
    <mergeCell ref="O348:O349"/>
    <mergeCell ref="P348:P349"/>
    <mergeCell ref="Q348:Q349"/>
    <mergeCell ref="R348:R349"/>
    <mergeCell ref="S348:S349"/>
    <mergeCell ref="AD348:AD349"/>
    <mergeCell ref="AJ348:AJ349"/>
    <mergeCell ref="AK348:AK349"/>
    <mergeCell ref="AL348:AL349"/>
    <mergeCell ref="AM348:AM349"/>
    <mergeCell ref="AN348:AN349"/>
    <mergeCell ref="AO348:AO349"/>
    <mergeCell ref="AP348:AP349"/>
    <mergeCell ref="AQ348:AQ349"/>
    <mergeCell ref="AR348:AR349"/>
    <mergeCell ref="AX348:AX349"/>
    <mergeCell ref="AY348:AY349"/>
    <mergeCell ref="AZ348:AZ349"/>
    <mergeCell ref="BA348:BA349"/>
    <mergeCell ref="BB348:BB349"/>
    <mergeCell ref="AS348:AS349"/>
    <mergeCell ref="AT348:AT349"/>
    <mergeCell ref="AU348:AU349"/>
    <mergeCell ref="AV348:AV349"/>
    <mergeCell ref="AW348:AW349"/>
    <mergeCell ref="A350:A351"/>
    <mergeCell ref="B350:B351"/>
    <mergeCell ref="C350:C351"/>
    <mergeCell ref="D350:D351"/>
    <mergeCell ref="E350:E351"/>
    <mergeCell ref="F350:F351"/>
    <mergeCell ref="G350:G351"/>
    <mergeCell ref="H350:H351"/>
    <mergeCell ref="I350:I351"/>
    <mergeCell ref="J350:J351"/>
    <mergeCell ref="K350:K351"/>
    <mergeCell ref="L350:L351"/>
    <mergeCell ref="M350:M351"/>
    <mergeCell ref="N350:N351"/>
    <mergeCell ref="O350:O351"/>
    <mergeCell ref="P350:P351"/>
    <mergeCell ref="Q350:Q351"/>
    <mergeCell ref="R350:R351"/>
    <mergeCell ref="S350:S351"/>
    <mergeCell ref="AD350:AD351"/>
    <mergeCell ref="AJ350:AJ351"/>
    <mergeCell ref="AK350:AK351"/>
    <mergeCell ref="AL350:AL351"/>
    <mergeCell ref="AM350:AM351"/>
    <mergeCell ref="AN350:AN351"/>
    <mergeCell ref="AO350:AO351"/>
    <mergeCell ref="AP350:AP351"/>
    <mergeCell ref="AQ350:AQ351"/>
    <mergeCell ref="AR350:AR351"/>
    <mergeCell ref="AX350:AX351"/>
    <mergeCell ref="AY350:AY351"/>
    <mergeCell ref="AZ350:AZ351"/>
    <mergeCell ref="BA350:BA351"/>
    <mergeCell ref="BB350:BB351"/>
    <mergeCell ref="AS350:AS351"/>
    <mergeCell ref="AT350:AT351"/>
    <mergeCell ref="AU350:AU351"/>
    <mergeCell ref="AV350:AV351"/>
    <mergeCell ref="AW350:AW351"/>
    <mergeCell ref="A352:A353"/>
    <mergeCell ref="B352:B353"/>
    <mergeCell ref="C352:C353"/>
    <mergeCell ref="D352:D353"/>
    <mergeCell ref="E352:E353"/>
    <mergeCell ref="F352:F353"/>
    <mergeCell ref="G352:G353"/>
    <mergeCell ref="H352:H353"/>
    <mergeCell ref="I352:I353"/>
    <mergeCell ref="J352:J353"/>
    <mergeCell ref="K352:K353"/>
    <mergeCell ref="L352:L353"/>
    <mergeCell ref="M352:M353"/>
    <mergeCell ref="N352:N353"/>
    <mergeCell ref="O352:O353"/>
    <mergeCell ref="P352:P353"/>
    <mergeCell ref="Q352:Q353"/>
    <mergeCell ref="R352:R353"/>
    <mergeCell ref="S352:S353"/>
    <mergeCell ref="AD352:AD353"/>
    <mergeCell ref="AJ352:AJ353"/>
    <mergeCell ref="AK352:AK353"/>
    <mergeCell ref="AL352:AL353"/>
    <mergeCell ref="AM352:AM353"/>
    <mergeCell ref="AN352:AN353"/>
    <mergeCell ref="AO352:AO353"/>
    <mergeCell ref="AP352:AP353"/>
    <mergeCell ref="AQ352:AQ353"/>
    <mergeCell ref="AR352:AR353"/>
    <mergeCell ref="AX352:AX353"/>
    <mergeCell ref="AY352:AY353"/>
    <mergeCell ref="AZ352:AZ353"/>
    <mergeCell ref="BB352:BB353"/>
    <mergeCell ref="AS352:AS353"/>
    <mergeCell ref="AT352:AT353"/>
    <mergeCell ref="AU352:AU353"/>
    <mergeCell ref="AV352:AV353"/>
    <mergeCell ref="AW352:AW353"/>
    <mergeCell ref="A354:A355"/>
    <mergeCell ref="B354:B355"/>
    <mergeCell ref="C354:C355"/>
    <mergeCell ref="D354:D355"/>
    <mergeCell ref="E354:E355"/>
    <mergeCell ref="F354:F355"/>
    <mergeCell ref="G354:G355"/>
    <mergeCell ref="H354:H355"/>
    <mergeCell ref="I354:I355"/>
    <mergeCell ref="J354:J355"/>
    <mergeCell ref="K354:K355"/>
    <mergeCell ref="L354:L355"/>
    <mergeCell ref="M354:M355"/>
    <mergeCell ref="N354:N355"/>
    <mergeCell ref="O354:O355"/>
    <mergeCell ref="P354:P355"/>
    <mergeCell ref="Q354:Q355"/>
    <mergeCell ref="R354:R355"/>
    <mergeCell ref="S354:S355"/>
    <mergeCell ref="AD354:AD355"/>
    <mergeCell ref="AJ354:AJ355"/>
    <mergeCell ref="AK354:AK355"/>
    <mergeCell ref="AL354:AL355"/>
    <mergeCell ref="AM354:AM355"/>
    <mergeCell ref="AN354:AN355"/>
    <mergeCell ref="AO354:AO355"/>
    <mergeCell ref="AP354:AP355"/>
    <mergeCell ref="AQ354:AQ355"/>
    <mergeCell ref="AR354:AR355"/>
    <mergeCell ref="AX354:AX355"/>
    <mergeCell ref="AY354:AY355"/>
    <mergeCell ref="AZ354:AZ355"/>
    <mergeCell ref="BB354:BB355"/>
    <mergeCell ref="AS354:AS355"/>
    <mergeCell ref="AT354:AT355"/>
    <mergeCell ref="AU354:AU355"/>
    <mergeCell ref="AV354:AV355"/>
    <mergeCell ref="AW354:AW355"/>
    <mergeCell ref="A356:A357"/>
    <mergeCell ref="B356:B357"/>
    <mergeCell ref="C356:C357"/>
    <mergeCell ref="D356:D357"/>
    <mergeCell ref="E356:E357"/>
    <mergeCell ref="F356:F357"/>
    <mergeCell ref="G356:G357"/>
    <mergeCell ref="H356:H357"/>
    <mergeCell ref="I356:I357"/>
    <mergeCell ref="J356:J357"/>
    <mergeCell ref="K356:K357"/>
    <mergeCell ref="L356:L357"/>
    <mergeCell ref="M356:M357"/>
    <mergeCell ref="N356:N357"/>
    <mergeCell ref="O356:O357"/>
    <mergeCell ref="P356:P357"/>
    <mergeCell ref="Q356:Q357"/>
    <mergeCell ref="R356:R357"/>
    <mergeCell ref="S356:S357"/>
    <mergeCell ref="AD356:AD357"/>
    <mergeCell ref="AJ356:AJ357"/>
    <mergeCell ref="AK356:AK357"/>
    <mergeCell ref="AL356:AL357"/>
    <mergeCell ref="AM356:AM357"/>
    <mergeCell ref="AN356:AN357"/>
    <mergeCell ref="AO356:AO357"/>
    <mergeCell ref="AP356:AP357"/>
    <mergeCell ref="AQ356:AQ357"/>
    <mergeCell ref="AR356:AR357"/>
    <mergeCell ref="BB356:BB357"/>
    <mergeCell ref="A358:A359"/>
    <mergeCell ref="B358:B359"/>
    <mergeCell ref="C358:C359"/>
    <mergeCell ref="D358:D359"/>
    <mergeCell ref="E358:E359"/>
    <mergeCell ref="F358:F359"/>
    <mergeCell ref="G358:G359"/>
    <mergeCell ref="H358:H359"/>
    <mergeCell ref="I358:I359"/>
    <mergeCell ref="J358:J359"/>
    <mergeCell ref="K358:K359"/>
    <mergeCell ref="L358:L359"/>
    <mergeCell ref="M358:M359"/>
    <mergeCell ref="N358:N359"/>
    <mergeCell ref="O358:O359"/>
    <mergeCell ref="P358:P359"/>
    <mergeCell ref="Q358:Q359"/>
    <mergeCell ref="R358:R359"/>
    <mergeCell ref="S358:S359"/>
    <mergeCell ref="AD358:AD359"/>
    <mergeCell ref="AJ358:AJ359"/>
    <mergeCell ref="AK358:AK359"/>
    <mergeCell ref="AL358:AL359"/>
    <mergeCell ref="AM358:AM359"/>
    <mergeCell ref="AN358:AN359"/>
    <mergeCell ref="AO358:AO359"/>
    <mergeCell ref="AP358:AP359"/>
    <mergeCell ref="AQ358:AQ359"/>
    <mergeCell ref="AR358:AR359"/>
    <mergeCell ref="AX358:AX359"/>
    <mergeCell ref="AY358:AY359"/>
    <mergeCell ref="AZ358:AZ359"/>
    <mergeCell ref="BB358:BB359"/>
    <mergeCell ref="A360:A361"/>
    <mergeCell ref="B360:B361"/>
    <mergeCell ref="C360:C361"/>
    <mergeCell ref="D360:D361"/>
    <mergeCell ref="E360:E361"/>
    <mergeCell ref="F360:F361"/>
    <mergeCell ref="G360:G361"/>
    <mergeCell ref="H360:H361"/>
    <mergeCell ref="I360:I361"/>
    <mergeCell ref="J360:J361"/>
    <mergeCell ref="K360:K361"/>
    <mergeCell ref="L360:L361"/>
    <mergeCell ref="M360:M361"/>
    <mergeCell ref="N360:N361"/>
    <mergeCell ref="O360:O361"/>
    <mergeCell ref="P360:P361"/>
    <mergeCell ref="AW358:AW359"/>
    <mergeCell ref="Q360:Q361"/>
    <mergeCell ref="R360:R361"/>
    <mergeCell ref="S360:S361"/>
    <mergeCell ref="AD360:AD361"/>
    <mergeCell ref="AJ360:AJ361"/>
    <mergeCell ref="AK360:AK361"/>
    <mergeCell ref="AL360:AL361"/>
    <mergeCell ref="AM360:AM361"/>
    <mergeCell ref="AN360:AN361"/>
    <mergeCell ref="AO360:AO361"/>
    <mergeCell ref="AP360:AP361"/>
    <mergeCell ref="AQ360:AQ361"/>
    <mergeCell ref="AR360:AR361"/>
    <mergeCell ref="AX360:AX361"/>
    <mergeCell ref="AY360:AY361"/>
    <mergeCell ref="AW360:AW361"/>
    <mergeCell ref="AW362:AW363"/>
    <mergeCell ref="AQ364:AQ365"/>
    <mergeCell ref="AR364:AR365"/>
    <mergeCell ref="AU364:AU365"/>
    <mergeCell ref="R362:R363"/>
    <mergeCell ref="S362:S363"/>
    <mergeCell ref="AD362:AD363"/>
    <mergeCell ref="AJ362:AJ363"/>
    <mergeCell ref="AK362:AK363"/>
    <mergeCell ref="AL362:AL363"/>
    <mergeCell ref="AM362:AM363"/>
    <mergeCell ref="AN362:AN363"/>
    <mergeCell ref="AO362:AO363"/>
    <mergeCell ref="AP362:AP363"/>
    <mergeCell ref="AQ362:AQ363"/>
    <mergeCell ref="A362:A363"/>
    <mergeCell ref="B362:B363"/>
    <mergeCell ref="C362:C363"/>
    <mergeCell ref="D362:D363"/>
    <mergeCell ref="E362:E363"/>
    <mergeCell ref="F362:F363"/>
    <mergeCell ref="G362:G363"/>
    <mergeCell ref="H362:H363"/>
    <mergeCell ref="I362:I363"/>
    <mergeCell ref="J362:J363"/>
    <mergeCell ref="K362:K363"/>
    <mergeCell ref="L362:L363"/>
    <mergeCell ref="M362:M363"/>
    <mergeCell ref="N362:N363"/>
    <mergeCell ref="O362:O363"/>
    <mergeCell ref="P362:P363"/>
    <mergeCell ref="Q362:Q363"/>
    <mergeCell ref="AK368:AK369"/>
    <mergeCell ref="AL368:AL369"/>
    <mergeCell ref="AM368:AM369"/>
    <mergeCell ref="A364:A365"/>
    <mergeCell ref="B364:B365"/>
    <mergeCell ref="C364:C365"/>
    <mergeCell ref="D364:D365"/>
    <mergeCell ref="E364:E365"/>
    <mergeCell ref="F364:F365"/>
    <mergeCell ref="G364:G365"/>
    <mergeCell ref="H364:H365"/>
    <mergeCell ref="I364:I365"/>
    <mergeCell ref="J364:J365"/>
    <mergeCell ref="K364:K365"/>
    <mergeCell ref="L364:L365"/>
    <mergeCell ref="M364:M365"/>
    <mergeCell ref="N364:N365"/>
    <mergeCell ref="O364:O365"/>
    <mergeCell ref="P364:P365"/>
    <mergeCell ref="A366:A367"/>
    <mergeCell ref="B366:B367"/>
    <mergeCell ref="K368:K369"/>
    <mergeCell ref="L368:L369"/>
    <mergeCell ref="M368:M369"/>
    <mergeCell ref="N368:N369"/>
    <mergeCell ref="O368:O369"/>
    <mergeCell ref="P368:P369"/>
    <mergeCell ref="Q368:Q369"/>
    <mergeCell ref="Q364:Q365"/>
    <mergeCell ref="R364:R365"/>
    <mergeCell ref="S364:S365"/>
    <mergeCell ref="AD364:AD365"/>
    <mergeCell ref="AJ364:AJ365"/>
    <mergeCell ref="AK364:AK365"/>
    <mergeCell ref="AL364:AL365"/>
    <mergeCell ref="AM364:AM365"/>
    <mergeCell ref="AN364:AN365"/>
    <mergeCell ref="AO364:AO365"/>
    <mergeCell ref="N366:N367"/>
    <mergeCell ref="O366:O367"/>
    <mergeCell ref="P366:P367"/>
    <mergeCell ref="Q366:Q367"/>
    <mergeCell ref="S368:S369"/>
    <mergeCell ref="AD368:AD369"/>
    <mergeCell ref="R366:R367"/>
    <mergeCell ref="S366:S367"/>
    <mergeCell ref="AD366:AD367"/>
    <mergeCell ref="AJ366:AJ367"/>
    <mergeCell ref="AK366:AK367"/>
    <mergeCell ref="AL366:AL367"/>
    <mergeCell ref="AM366:AM367"/>
    <mergeCell ref="AN366:AN367"/>
    <mergeCell ref="AO366:AO367"/>
    <mergeCell ref="A372:A373"/>
    <mergeCell ref="AJ372:AJ373"/>
    <mergeCell ref="AK372:AK373"/>
    <mergeCell ref="AL372:AL373"/>
    <mergeCell ref="AM372:AM373"/>
    <mergeCell ref="AN372:AN373"/>
    <mergeCell ref="AO372:AO373"/>
    <mergeCell ref="AP372:AP373"/>
    <mergeCell ref="AQ372:AQ373"/>
    <mergeCell ref="AR372:AR373"/>
    <mergeCell ref="S370:S371"/>
    <mergeCell ref="AD370:AD371"/>
    <mergeCell ref="AJ370:AJ371"/>
    <mergeCell ref="AK370:AK371"/>
    <mergeCell ref="AL370:AL371"/>
    <mergeCell ref="AM370:AM371"/>
    <mergeCell ref="B372:B373"/>
    <mergeCell ref="C372:C373"/>
    <mergeCell ref="D372:D373"/>
    <mergeCell ref="E372:E373"/>
    <mergeCell ref="F372:F373"/>
    <mergeCell ref="G372:G373"/>
    <mergeCell ref="H372:H373"/>
    <mergeCell ref="I372:I373"/>
    <mergeCell ref="J372:J373"/>
    <mergeCell ref="A370:A371"/>
    <mergeCell ref="AY254:AY255"/>
    <mergeCell ref="AZ254:AZ255"/>
    <mergeCell ref="AN368:AN369"/>
    <mergeCell ref="AO368:AO369"/>
    <mergeCell ref="AP368:AP369"/>
    <mergeCell ref="AQ368:AQ369"/>
    <mergeCell ref="B370:B371"/>
    <mergeCell ref="C370:C371"/>
    <mergeCell ref="D370:D371"/>
    <mergeCell ref="E370:E371"/>
    <mergeCell ref="F370:F371"/>
    <mergeCell ref="G370:G371"/>
    <mergeCell ref="H370:H371"/>
    <mergeCell ref="I370:I371"/>
    <mergeCell ref="J370:J371"/>
    <mergeCell ref="K370:K371"/>
    <mergeCell ref="L370:L371"/>
    <mergeCell ref="M370:M371"/>
    <mergeCell ref="N370:N371"/>
    <mergeCell ref="O370:O371"/>
    <mergeCell ref="P370:P371"/>
    <mergeCell ref="Q370:Q371"/>
    <mergeCell ref="R370:R371"/>
    <mergeCell ref="AR368:AR369"/>
    <mergeCell ref="AQ366:AQ367"/>
    <mergeCell ref="AJ368:AJ369"/>
    <mergeCell ref="A368:A369"/>
    <mergeCell ref="B368:B369"/>
    <mergeCell ref="C368:C369"/>
    <mergeCell ref="D368:D369"/>
    <mergeCell ref="E368:E369"/>
    <mergeCell ref="K372:K373"/>
    <mergeCell ref="L372:L373"/>
    <mergeCell ref="M372:M373"/>
    <mergeCell ref="N372:N373"/>
    <mergeCell ref="O372:O373"/>
    <mergeCell ref="P372:P373"/>
    <mergeCell ref="AD180:AD181"/>
    <mergeCell ref="R368:R369"/>
    <mergeCell ref="R372:R373"/>
    <mergeCell ref="S372:S373"/>
    <mergeCell ref="AD372:AD373"/>
    <mergeCell ref="C366:C367"/>
    <mergeCell ref="D366:D367"/>
    <mergeCell ref="E366:E367"/>
    <mergeCell ref="F366:F367"/>
    <mergeCell ref="G366:G367"/>
    <mergeCell ref="H366:H367"/>
    <mergeCell ref="I366:I367"/>
    <mergeCell ref="J366:J367"/>
    <mergeCell ref="K366:K367"/>
    <mergeCell ref="L366:L367"/>
    <mergeCell ref="M366:M367"/>
    <mergeCell ref="Q372:Q373"/>
    <mergeCell ref="T370:T371"/>
    <mergeCell ref="U370:U371"/>
    <mergeCell ref="T372:T373"/>
    <mergeCell ref="U372:U373"/>
    <mergeCell ref="F368:F369"/>
    <mergeCell ref="G368:G369"/>
    <mergeCell ref="H368:H369"/>
    <mergeCell ref="I368:I369"/>
    <mergeCell ref="J368:J369"/>
    <mergeCell ref="AN370:AN371"/>
    <mergeCell ref="AO370:AO371"/>
    <mergeCell ref="AP370:AP371"/>
    <mergeCell ref="AQ370:AQ371"/>
    <mergeCell ref="AR370:AR371"/>
    <mergeCell ref="AX268:AX269"/>
    <mergeCell ref="BB364:BB365"/>
    <mergeCell ref="AZ360:AZ361"/>
    <mergeCell ref="BA316:BA317"/>
    <mergeCell ref="BA312:BA313"/>
    <mergeCell ref="BB312:BB313"/>
    <mergeCell ref="AY272:AY273"/>
    <mergeCell ref="AZ272:AZ273"/>
    <mergeCell ref="BB272:BB273"/>
    <mergeCell ref="AX274:AX275"/>
    <mergeCell ref="AY274:AY275"/>
    <mergeCell ref="BA304:BA305"/>
    <mergeCell ref="BB304:BB305"/>
    <mergeCell ref="AW304:AW305"/>
    <mergeCell ref="AX300:AX301"/>
    <mergeCell ref="AY300:AY301"/>
    <mergeCell ref="AP364:AP365"/>
    <mergeCell ref="AP366:AP367"/>
    <mergeCell ref="BA314:BA315"/>
    <mergeCell ref="BB316:BB317"/>
    <mergeCell ref="AS314:AS315"/>
    <mergeCell ref="AT314:AT315"/>
    <mergeCell ref="AU314:AU315"/>
    <mergeCell ref="AV314:AV315"/>
    <mergeCell ref="AS316:AS317"/>
    <mergeCell ref="AT316:AT317"/>
    <mergeCell ref="AU316:AU317"/>
    <mergeCell ref="R176:R177"/>
    <mergeCell ref="AS184:AS185"/>
    <mergeCell ref="AT184:AT185"/>
    <mergeCell ref="AU184:AU185"/>
    <mergeCell ref="AV184:AV185"/>
    <mergeCell ref="R186:R187"/>
    <mergeCell ref="S186:S187"/>
    <mergeCell ref="AD186:AD187"/>
    <mergeCell ref="AJ186:AJ187"/>
    <mergeCell ref="AK180:AK181"/>
    <mergeCell ref="AL180:AL181"/>
    <mergeCell ref="AM180:AM181"/>
    <mergeCell ref="AN180:AN181"/>
    <mergeCell ref="AR184:AR185"/>
    <mergeCell ref="R182:R183"/>
    <mergeCell ref="AV180:AV181"/>
    <mergeCell ref="AU194:AU195"/>
    <mergeCell ref="AV194:AV195"/>
    <mergeCell ref="AS194:AS195"/>
    <mergeCell ref="AT194:AT195"/>
    <mergeCell ref="AS192:AS193"/>
    <mergeCell ref="AT192:AT193"/>
    <mergeCell ref="AU192:AU193"/>
    <mergeCell ref="AT178:AT179"/>
    <mergeCell ref="AU178:AU179"/>
    <mergeCell ref="AS180:AS181"/>
    <mergeCell ref="AT180:AT181"/>
    <mergeCell ref="AU180:AU181"/>
    <mergeCell ref="AS186:AS187"/>
    <mergeCell ref="AT186:AT187"/>
    <mergeCell ref="AK186:AK187"/>
    <mergeCell ref="AL186:AL187"/>
    <mergeCell ref="AW194:AW195"/>
    <mergeCell ref="BA194:BA195"/>
    <mergeCell ref="BB194:BB195"/>
    <mergeCell ref="AS196:AS197"/>
    <mergeCell ref="AT196:AT197"/>
    <mergeCell ref="BB254:BB255"/>
    <mergeCell ref="AX184:AX185"/>
    <mergeCell ref="AY184:AY185"/>
    <mergeCell ref="AZ184:AZ185"/>
    <mergeCell ref="AW180:AW181"/>
    <mergeCell ref="AW182:AW183"/>
    <mergeCell ref="AW184:AW185"/>
    <mergeCell ref="AS188:AS189"/>
    <mergeCell ref="AT188:AT189"/>
    <mergeCell ref="AU188:AU189"/>
    <mergeCell ref="AV188:AV189"/>
    <mergeCell ref="AX188:AX189"/>
    <mergeCell ref="AY188:AY189"/>
    <mergeCell ref="AZ188:AZ189"/>
    <mergeCell ref="AS190:AS191"/>
    <mergeCell ref="AT190:AT191"/>
    <mergeCell ref="AU190:AU191"/>
    <mergeCell ref="AV190:AV191"/>
    <mergeCell ref="AX190:AX191"/>
    <mergeCell ref="AY190:AY191"/>
    <mergeCell ref="AZ190:AZ191"/>
    <mergeCell ref="AW186:AW187"/>
    <mergeCell ref="AW188:AW189"/>
    <mergeCell ref="AW190:AW191"/>
    <mergeCell ref="AV186:AV187"/>
    <mergeCell ref="BA186:BA187"/>
    <mergeCell ref="BB186:BB187"/>
    <mergeCell ref="AX250:AX251"/>
    <mergeCell ref="AY250:AY251"/>
    <mergeCell ref="AZ250:AZ251"/>
    <mergeCell ref="BB250:BB251"/>
    <mergeCell ref="BB252:BB253"/>
    <mergeCell ref="AY259:AY260"/>
    <mergeCell ref="AZ259:AZ260"/>
    <mergeCell ref="BB259:BB260"/>
    <mergeCell ref="BB256:BB258"/>
    <mergeCell ref="AW250:AW251"/>
    <mergeCell ref="AW252:AW253"/>
    <mergeCell ref="AW254:AW255"/>
    <mergeCell ref="AX240:AX241"/>
    <mergeCell ref="AY240:AY241"/>
    <mergeCell ref="BB240:BB241"/>
    <mergeCell ref="AW240:AW241"/>
    <mergeCell ref="BB234:BB235"/>
    <mergeCell ref="AW230:AW231"/>
    <mergeCell ref="AW232:AW233"/>
    <mergeCell ref="AW234:AW235"/>
    <mergeCell ref="AW236:AW237"/>
    <mergeCell ref="AX186:AX187"/>
    <mergeCell ref="AY186:AY187"/>
    <mergeCell ref="AZ186:AZ187"/>
    <mergeCell ref="BA192:BA193"/>
    <mergeCell ref="BB274:BB275"/>
    <mergeCell ref="BB286:BB287"/>
    <mergeCell ref="AX288:AX289"/>
    <mergeCell ref="AY288:AY289"/>
    <mergeCell ref="AZ288:AZ289"/>
    <mergeCell ref="BB288:BB289"/>
    <mergeCell ref="AY268:AY269"/>
    <mergeCell ref="AZ268:AZ269"/>
    <mergeCell ref="BB268:BB269"/>
    <mergeCell ref="AX270:AX271"/>
    <mergeCell ref="AY270:AY271"/>
    <mergeCell ref="AZ270:AZ271"/>
    <mergeCell ref="BB270:BB271"/>
    <mergeCell ref="BB261:BB263"/>
    <mergeCell ref="AX266:AX267"/>
    <mergeCell ref="AY266:AY267"/>
    <mergeCell ref="AZ266:AZ267"/>
    <mergeCell ref="BB266:BB267"/>
    <mergeCell ref="AX276:AX277"/>
    <mergeCell ref="AY276:AY277"/>
    <mergeCell ref="AZ276:AZ277"/>
    <mergeCell ref="BB276:BB277"/>
    <mergeCell ref="AZ286:AZ287"/>
    <mergeCell ref="AX272:AX273"/>
    <mergeCell ref="AZ300:AZ301"/>
    <mergeCell ref="BB300:BB301"/>
    <mergeCell ref="AS302:AS303"/>
    <mergeCell ref="AT302:AT303"/>
    <mergeCell ref="AU302:AU303"/>
    <mergeCell ref="AV302:AV303"/>
    <mergeCell ref="AX302:AX303"/>
    <mergeCell ref="AY302:AY303"/>
    <mergeCell ref="AZ302:AZ303"/>
    <mergeCell ref="BA302:BA303"/>
    <mergeCell ref="AX278:AX279"/>
    <mergeCell ref="AY278:AY279"/>
    <mergeCell ref="AZ278:AZ279"/>
    <mergeCell ref="BB278:BB279"/>
    <mergeCell ref="BB302:BB303"/>
    <mergeCell ref="AW302:AW303"/>
    <mergeCell ref="AS304:AS305"/>
    <mergeCell ref="AT304:AT305"/>
    <mergeCell ref="AU304:AU305"/>
    <mergeCell ref="AV304:AV305"/>
    <mergeCell ref="AX304:AX305"/>
    <mergeCell ref="AY304:AY305"/>
    <mergeCell ref="AW298:AW299"/>
    <mergeCell ref="BB280:BB281"/>
    <mergeCell ref="AX282:AX283"/>
    <mergeCell ref="BB282:BB283"/>
    <mergeCell ref="AY280:AY281"/>
    <mergeCell ref="AZ280:AZ281"/>
    <mergeCell ref="AS306:AS307"/>
    <mergeCell ref="AT306:AT307"/>
    <mergeCell ref="AU306:AU307"/>
    <mergeCell ref="AV306:AV307"/>
    <mergeCell ref="AX306:AX307"/>
    <mergeCell ref="AY306:AY307"/>
    <mergeCell ref="AZ306:AZ307"/>
    <mergeCell ref="AS308:AS309"/>
    <mergeCell ref="AT308:AT309"/>
    <mergeCell ref="AU308:AU309"/>
    <mergeCell ref="AV308:AV309"/>
    <mergeCell ref="AX308:AX309"/>
    <mergeCell ref="AY308:AY309"/>
    <mergeCell ref="AZ308:AZ309"/>
    <mergeCell ref="AS310:AS311"/>
    <mergeCell ref="AT310:AT311"/>
    <mergeCell ref="AU310:AU311"/>
    <mergeCell ref="AV310:AV311"/>
    <mergeCell ref="AZ310:AZ311"/>
    <mergeCell ref="AW306:AW307"/>
    <mergeCell ref="AW308:AW309"/>
    <mergeCell ref="AW310:AW311"/>
    <mergeCell ref="AX310:AX311"/>
    <mergeCell ref="AY310:AY311"/>
    <mergeCell ref="AX364:AX365"/>
    <mergeCell ref="AY364:AY365"/>
    <mergeCell ref="AZ364:AZ365"/>
    <mergeCell ref="AU312:AU313"/>
    <mergeCell ref="AV312:AV313"/>
    <mergeCell ref="AS356:AS357"/>
    <mergeCell ref="AT356:AT357"/>
    <mergeCell ref="AU356:AU357"/>
    <mergeCell ref="AV356:AV357"/>
    <mergeCell ref="AX356:AX357"/>
    <mergeCell ref="AY356:AY357"/>
    <mergeCell ref="AZ356:AZ357"/>
    <mergeCell ref="AS358:AS359"/>
    <mergeCell ref="AT358:AT359"/>
    <mergeCell ref="AU358:AU359"/>
    <mergeCell ref="AV358:AV359"/>
    <mergeCell ref="AS360:AS361"/>
    <mergeCell ref="AT360:AT361"/>
    <mergeCell ref="AU360:AU361"/>
    <mergeCell ref="AV360:AV361"/>
    <mergeCell ref="AS362:AS363"/>
    <mergeCell ref="AT362:AT363"/>
    <mergeCell ref="AU362:AU363"/>
    <mergeCell ref="AV362:AV363"/>
    <mergeCell ref="AZ362:AZ363"/>
    <mergeCell ref="AS364:AS365"/>
    <mergeCell ref="AT364:AT365"/>
    <mergeCell ref="AV316:AV317"/>
    <mergeCell ref="AZ274:AZ275"/>
    <mergeCell ref="BB48:BB49"/>
    <mergeCell ref="AV364:AV365"/>
    <mergeCell ref="AS366:AS367"/>
    <mergeCell ref="AT366:AT367"/>
    <mergeCell ref="AU366:AU367"/>
    <mergeCell ref="AV366:AV367"/>
    <mergeCell ref="AX366:AX367"/>
    <mergeCell ref="AY366:AY367"/>
    <mergeCell ref="AZ366:AZ367"/>
    <mergeCell ref="AW300:AW301"/>
    <mergeCell ref="AZ304:AZ305"/>
    <mergeCell ref="BB8:BB9"/>
    <mergeCell ref="AW261:AW263"/>
    <mergeCell ref="AW264:AW265"/>
    <mergeCell ref="AW266:AW267"/>
    <mergeCell ref="AW268:AW269"/>
    <mergeCell ref="AW270:AW271"/>
    <mergeCell ref="AW272:AW273"/>
    <mergeCell ref="AW274:AW275"/>
    <mergeCell ref="AW276:AW277"/>
    <mergeCell ref="AW278:AW279"/>
    <mergeCell ref="AW280:AW281"/>
    <mergeCell ref="AW284:AW285"/>
    <mergeCell ref="AW286:AW287"/>
    <mergeCell ref="AW288:AW289"/>
    <mergeCell ref="AW292:AW293"/>
    <mergeCell ref="AW294:AW295"/>
    <mergeCell ref="AW296:AW297"/>
    <mergeCell ref="AX290:AX291"/>
    <mergeCell ref="BB290:BB291"/>
    <mergeCell ref="AX280:AX281"/>
  </mergeCells>
  <conditionalFormatting sqref="O8 O10 O12 O14 O16 O18 O20 O22 O24 Z8:Z169 AF8:AF169 AH8:AI169">
    <cfRule type="cellIs" priority="3920" operator="equal">
      <formula>"Muy Baja 20%"</formula>
    </cfRule>
    <cfRule type="containsText" priority="3921" operator="containsText" text="Muy Baja 20%">
      <formula>NOT(ISERROR(SEARCH("Muy Baja 20%",O8)))</formula>
    </cfRule>
  </conditionalFormatting>
  <conditionalFormatting sqref="O26">
    <cfRule type="cellIs" priority="3699" operator="equal">
      <formula>"Muy Baja 20%"</formula>
    </cfRule>
    <cfRule type="containsText" priority="3700" operator="containsText" text="Muy Baja 20%">
      <formula>NOT(ISERROR(SEARCH("Muy Baja 20%",O26)))</formula>
    </cfRule>
  </conditionalFormatting>
  <conditionalFormatting sqref="O28">
    <cfRule type="cellIs" priority="3643" operator="equal">
      <formula>"Muy Baja 20%"</formula>
    </cfRule>
    <cfRule type="containsText" priority="3644" operator="containsText" text="Muy Baja 20%">
      <formula>NOT(ISERROR(SEARCH("Muy Baja 20%",O28)))</formula>
    </cfRule>
  </conditionalFormatting>
  <conditionalFormatting sqref="O30">
    <cfRule type="cellIs" priority="3615" operator="equal">
      <formula>"Muy Baja 20%"</formula>
    </cfRule>
    <cfRule type="containsText" priority="3616" operator="containsText" text="Muy Baja 20%">
      <formula>NOT(ISERROR(SEARCH("Muy Baja 20%",O30)))</formula>
    </cfRule>
  </conditionalFormatting>
  <conditionalFormatting sqref="O32">
    <cfRule type="cellIs" priority="3587" operator="equal">
      <formula>"Muy Baja 20%"</formula>
    </cfRule>
    <cfRule type="containsText" priority="3588" operator="containsText" text="Muy Baja 20%">
      <formula>NOT(ISERROR(SEARCH("Muy Baja 20%",O32)))</formula>
    </cfRule>
  </conditionalFormatting>
  <conditionalFormatting sqref="O34">
    <cfRule type="cellIs" priority="3559" operator="equal">
      <formula>"Muy Baja 20%"</formula>
    </cfRule>
    <cfRule type="containsText" priority="3560" operator="containsText" text="Muy Baja 20%">
      <formula>NOT(ISERROR(SEARCH("Muy Baja 20%",O34)))</formula>
    </cfRule>
  </conditionalFormatting>
  <conditionalFormatting sqref="O36">
    <cfRule type="cellIs" priority="3531" operator="equal">
      <formula>"Muy Baja 20%"</formula>
    </cfRule>
    <cfRule type="containsText" priority="3532" operator="containsText" text="Muy Baja 20%">
      <formula>NOT(ISERROR(SEARCH("Muy Baja 20%",O36)))</formula>
    </cfRule>
  </conditionalFormatting>
  <conditionalFormatting sqref="O38">
    <cfRule type="cellIs" priority="3503" operator="equal">
      <formula>"Muy Baja 20%"</formula>
    </cfRule>
    <cfRule type="containsText" priority="3504" operator="containsText" text="Muy Baja 20%">
      <formula>NOT(ISERROR(SEARCH("Muy Baja 20%",O38)))</formula>
    </cfRule>
  </conditionalFormatting>
  <conditionalFormatting sqref="O40">
    <cfRule type="cellIs" priority="3475" operator="equal">
      <formula>"Muy Baja 20%"</formula>
    </cfRule>
    <cfRule type="containsText" priority="3476" operator="containsText" text="Muy Baja 20%">
      <formula>NOT(ISERROR(SEARCH("Muy Baja 20%",O40)))</formula>
    </cfRule>
  </conditionalFormatting>
  <conditionalFormatting sqref="O42">
    <cfRule type="cellIs" priority="3447" operator="equal">
      <formula>"Muy Baja 20%"</formula>
    </cfRule>
    <cfRule type="containsText" priority="3448" operator="containsText" text="Muy Baja 20%">
      <formula>NOT(ISERROR(SEARCH("Muy Baja 20%",O42)))</formula>
    </cfRule>
  </conditionalFormatting>
  <conditionalFormatting sqref="O44">
    <cfRule type="cellIs" priority="3419" operator="equal">
      <formula>"Muy Baja 20%"</formula>
    </cfRule>
    <cfRule type="containsText" priority="3420" operator="containsText" text="Muy Baja 20%">
      <formula>NOT(ISERROR(SEARCH("Muy Baja 20%",O44)))</formula>
    </cfRule>
  </conditionalFormatting>
  <conditionalFormatting sqref="O46">
    <cfRule type="cellIs" priority="3391" operator="equal">
      <formula>"Muy Baja 20%"</formula>
    </cfRule>
    <cfRule type="containsText" priority="3392" operator="containsText" text="Muy Baja 20%">
      <formula>NOT(ISERROR(SEARCH("Muy Baja 20%",O46)))</formula>
    </cfRule>
  </conditionalFormatting>
  <conditionalFormatting sqref="O48">
    <cfRule type="cellIs" priority="3363" operator="equal">
      <formula>"Muy Baja 20%"</formula>
    </cfRule>
    <cfRule type="containsText" priority="3364" operator="containsText" text="Muy Baja 20%">
      <formula>NOT(ISERROR(SEARCH("Muy Baja 20%",O48)))</formula>
    </cfRule>
  </conditionalFormatting>
  <conditionalFormatting sqref="O50">
    <cfRule type="cellIs" priority="3335" operator="equal">
      <formula>"Muy Baja 20%"</formula>
    </cfRule>
    <cfRule type="containsText" priority="3336" operator="containsText" text="Muy Baja 20%">
      <formula>NOT(ISERROR(SEARCH("Muy Baja 20%",O50)))</formula>
    </cfRule>
  </conditionalFormatting>
  <conditionalFormatting sqref="O52">
    <cfRule type="cellIs" priority="3307" operator="equal">
      <formula>"Muy Baja 20%"</formula>
    </cfRule>
    <cfRule type="containsText" priority="3308" operator="containsText" text="Muy Baja 20%">
      <formula>NOT(ISERROR(SEARCH("Muy Baja 20%",O52)))</formula>
    </cfRule>
  </conditionalFormatting>
  <conditionalFormatting sqref="O54">
    <cfRule type="cellIs" priority="3279" operator="equal">
      <formula>"Muy Baja 20%"</formula>
    </cfRule>
    <cfRule type="containsText" priority="3280" operator="containsText" text="Muy Baja 20%">
      <formula>NOT(ISERROR(SEARCH("Muy Baja 20%",O54)))</formula>
    </cfRule>
  </conditionalFormatting>
  <conditionalFormatting sqref="O56">
    <cfRule type="cellIs" priority="3251" operator="equal">
      <formula>"Muy Baja 20%"</formula>
    </cfRule>
    <cfRule type="containsText" priority="3252" operator="containsText" text="Muy Baja 20%">
      <formula>NOT(ISERROR(SEARCH("Muy Baja 20%",O56)))</formula>
    </cfRule>
  </conditionalFormatting>
  <conditionalFormatting sqref="O58">
    <cfRule type="cellIs" priority="3223" operator="equal">
      <formula>"Muy Baja 20%"</formula>
    </cfRule>
    <cfRule type="containsText" priority="3224" operator="containsText" text="Muy Baja 20%">
      <formula>NOT(ISERROR(SEARCH("Muy Baja 20%",O58)))</formula>
    </cfRule>
  </conditionalFormatting>
  <conditionalFormatting sqref="O60">
    <cfRule type="cellIs" priority="3195" operator="equal">
      <formula>"Muy Baja 20%"</formula>
    </cfRule>
    <cfRule type="containsText" priority="3196" operator="containsText" text="Muy Baja 20%">
      <formula>NOT(ISERROR(SEARCH("Muy Baja 20%",O60)))</formula>
    </cfRule>
  </conditionalFormatting>
  <conditionalFormatting sqref="O62">
    <cfRule type="cellIs" priority="3167" operator="equal">
      <formula>"Muy Baja 20%"</formula>
    </cfRule>
    <cfRule type="containsText" priority="3168" operator="containsText" text="Muy Baja 20%">
      <formula>NOT(ISERROR(SEARCH("Muy Baja 20%",O62)))</formula>
    </cfRule>
  </conditionalFormatting>
  <conditionalFormatting sqref="O64">
    <cfRule type="cellIs" priority="3139" operator="equal">
      <formula>"Muy Baja 20%"</formula>
    </cfRule>
    <cfRule type="containsText" priority="3140" operator="containsText" text="Muy Baja 20%">
      <formula>NOT(ISERROR(SEARCH("Muy Baja 20%",O64)))</formula>
    </cfRule>
  </conditionalFormatting>
  <conditionalFormatting sqref="O66">
    <cfRule type="cellIs" priority="3111" operator="equal">
      <formula>"Muy Baja 20%"</formula>
    </cfRule>
    <cfRule type="containsText" priority="3112" operator="containsText" text="Muy Baja 20%">
      <formula>NOT(ISERROR(SEARCH("Muy Baja 20%",O66)))</formula>
    </cfRule>
  </conditionalFormatting>
  <conditionalFormatting sqref="O68">
    <cfRule type="cellIs" priority="3083" operator="equal">
      <formula>"Muy Baja 20%"</formula>
    </cfRule>
    <cfRule type="containsText" priority="3084" operator="containsText" text="Muy Baja 20%">
      <formula>NOT(ISERROR(SEARCH("Muy Baja 20%",O68)))</formula>
    </cfRule>
  </conditionalFormatting>
  <conditionalFormatting sqref="O70">
    <cfRule type="cellIs" priority="3055" operator="equal">
      <formula>"Muy Baja 20%"</formula>
    </cfRule>
    <cfRule type="containsText" priority="3056" operator="containsText" text="Muy Baja 20%">
      <formula>NOT(ISERROR(SEARCH("Muy Baja 20%",O70)))</formula>
    </cfRule>
  </conditionalFormatting>
  <conditionalFormatting sqref="O72">
    <cfRule type="cellIs" priority="3027" operator="equal">
      <formula>"Muy Baja 20%"</formula>
    </cfRule>
    <cfRule type="containsText" priority="3028" operator="containsText" text="Muy Baja 20%">
      <formula>NOT(ISERROR(SEARCH("Muy Baja 20%",O72)))</formula>
    </cfRule>
  </conditionalFormatting>
  <conditionalFormatting sqref="O74">
    <cfRule type="cellIs" priority="2999" operator="equal">
      <formula>"Muy Baja 20%"</formula>
    </cfRule>
    <cfRule type="containsText" priority="3000" operator="containsText" text="Muy Baja 20%">
      <formula>NOT(ISERROR(SEARCH("Muy Baja 20%",O74)))</formula>
    </cfRule>
  </conditionalFormatting>
  <conditionalFormatting sqref="O76">
    <cfRule type="cellIs" priority="2971" operator="equal">
      <formula>"Muy Baja 20%"</formula>
    </cfRule>
    <cfRule type="containsText" priority="2972" operator="containsText" text="Muy Baja 20%">
      <formula>NOT(ISERROR(SEARCH("Muy Baja 20%",O76)))</formula>
    </cfRule>
  </conditionalFormatting>
  <conditionalFormatting sqref="O78">
    <cfRule type="cellIs" priority="2943" operator="equal">
      <formula>"Muy Baja 20%"</formula>
    </cfRule>
    <cfRule type="containsText" priority="2944" operator="containsText" text="Muy Baja 20%">
      <formula>NOT(ISERROR(SEARCH("Muy Baja 20%",O78)))</formula>
    </cfRule>
  </conditionalFormatting>
  <conditionalFormatting sqref="O80">
    <cfRule type="cellIs" priority="2915" operator="equal">
      <formula>"Muy Baja 20%"</formula>
    </cfRule>
    <cfRule type="containsText" priority="2916" operator="containsText" text="Muy Baja 20%">
      <formula>NOT(ISERROR(SEARCH("Muy Baja 20%",O80)))</formula>
    </cfRule>
  </conditionalFormatting>
  <conditionalFormatting sqref="O82">
    <cfRule type="cellIs" priority="2887" operator="equal">
      <formula>"Muy Baja 20%"</formula>
    </cfRule>
    <cfRule type="containsText" priority="2888" operator="containsText" text="Muy Baja 20%">
      <formula>NOT(ISERROR(SEARCH("Muy Baja 20%",O82)))</formula>
    </cfRule>
  </conditionalFormatting>
  <conditionalFormatting sqref="O84">
    <cfRule type="cellIs" priority="2607" operator="equal">
      <formula>"Muy Baja 20%"</formula>
    </cfRule>
    <cfRule type="containsText" priority="2608" operator="containsText" text="Muy Baja 20%">
      <formula>NOT(ISERROR(SEARCH("Muy Baja 20%",O84)))</formula>
    </cfRule>
  </conditionalFormatting>
  <conditionalFormatting sqref="O86">
    <cfRule type="cellIs" priority="2551" operator="equal">
      <formula>"Muy Baja 20%"</formula>
    </cfRule>
    <cfRule type="containsText" priority="2552" operator="containsText" text="Muy Baja 20%">
      <formula>NOT(ISERROR(SEARCH("Muy Baja 20%",O86)))</formula>
    </cfRule>
  </conditionalFormatting>
  <conditionalFormatting sqref="O88">
    <cfRule type="cellIs" priority="2467" operator="equal">
      <formula>"Muy Baja 20%"</formula>
    </cfRule>
    <cfRule type="containsText" priority="2468" operator="containsText" text="Muy Baja 20%">
      <formula>NOT(ISERROR(SEARCH("Muy Baja 20%",O88)))</formula>
    </cfRule>
  </conditionalFormatting>
  <conditionalFormatting sqref="O90">
    <cfRule type="cellIs" priority="2439" operator="equal">
      <formula>"Muy Baja 20%"</formula>
    </cfRule>
    <cfRule type="containsText" priority="2440" operator="containsText" text="Muy Baja 20%">
      <formula>NOT(ISERROR(SEARCH("Muy Baja 20%",O90)))</formula>
    </cfRule>
  </conditionalFormatting>
  <conditionalFormatting sqref="O92">
    <cfRule type="cellIs" priority="2411" operator="equal">
      <formula>"Muy Baja 20%"</formula>
    </cfRule>
    <cfRule type="containsText" priority="2412" operator="containsText" text="Muy Baja 20%">
      <formula>NOT(ISERROR(SEARCH("Muy Baja 20%",O92)))</formula>
    </cfRule>
  </conditionalFormatting>
  <conditionalFormatting sqref="O94">
    <cfRule type="cellIs" priority="2383" operator="equal">
      <formula>"Muy Baja 20%"</formula>
    </cfRule>
    <cfRule type="containsText" priority="2384" operator="containsText" text="Muy Baja 20%">
      <formula>NOT(ISERROR(SEARCH("Muy Baja 20%",O94)))</formula>
    </cfRule>
  </conditionalFormatting>
  <conditionalFormatting sqref="O96">
    <cfRule type="cellIs" priority="2355" operator="equal">
      <formula>"Muy Baja 20%"</formula>
    </cfRule>
    <cfRule type="containsText" priority="2356" operator="containsText" text="Muy Baja 20%">
      <formula>NOT(ISERROR(SEARCH("Muy Baja 20%",O96)))</formula>
    </cfRule>
  </conditionalFormatting>
  <conditionalFormatting sqref="O98">
    <cfRule type="cellIs" priority="2327" operator="equal">
      <formula>"Muy Baja 20%"</formula>
    </cfRule>
    <cfRule type="containsText" priority="2328" operator="containsText" text="Muy Baja 20%">
      <formula>NOT(ISERROR(SEARCH("Muy Baja 20%",O98)))</formula>
    </cfRule>
  </conditionalFormatting>
  <conditionalFormatting sqref="O100">
    <cfRule type="cellIs" priority="2299" operator="equal">
      <formula>"Muy Baja 20%"</formula>
    </cfRule>
    <cfRule type="containsText" priority="2300" operator="containsText" text="Muy Baja 20%">
      <formula>NOT(ISERROR(SEARCH("Muy Baja 20%",O100)))</formula>
    </cfRule>
  </conditionalFormatting>
  <conditionalFormatting sqref="O102">
    <cfRule type="cellIs" priority="2271" operator="equal">
      <formula>"Muy Baja 20%"</formula>
    </cfRule>
    <cfRule type="containsText" priority="2272" operator="containsText" text="Muy Baja 20%">
      <formula>NOT(ISERROR(SEARCH("Muy Baja 20%",O102)))</formula>
    </cfRule>
  </conditionalFormatting>
  <conditionalFormatting sqref="O104">
    <cfRule type="cellIs" priority="2215" operator="equal">
      <formula>"Muy Baja 20%"</formula>
    </cfRule>
    <cfRule type="containsText" priority="2216" operator="containsText" text="Muy Baja 20%">
      <formula>NOT(ISERROR(SEARCH("Muy Baja 20%",O104)))</formula>
    </cfRule>
  </conditionalFormatting>
  <conditionalFormatting sqref="O106">
    <cfRule type="cellIs" priority="2187" operator="equal">
      <formula>"Muy Baja 20%"</formula>
    </cfRule>
    <cfRule type="containsText" priority="2188" operator="containsText" text="Muy Baja 20%">
      <formula>NOT(ISERROR(SEARCH("Muy Baja 20%",O106)))</formula>
    </cfRule>
  </conditionalFormatting>
  <conditionalFormatting sqref="O108">
    <cfRule type="cellIs" priority="2159" operator="equal">
      <formula>"Muy Baja 20%"</formula>
    </cfRule>
    <cfRule type="containsText" priority="2160" operator="containsText" text="Muy Baja 20%">
      <formula>NOT(ISERROR(SEARCH("Muy Baja 20%",O108)))</formula>
    </cfRule>
  </conditionalFormatting>
  <conditionalFormatting sqref="O110">
    <cfRule type="cellIs" priority="2131" operator="equal">
      <formula>"Muy Baja 20%"</formula>
    </cfRule>
    <cfRule type="containsText" priority="2132" operator="containsText" text="Muy Baja 20%">
      <formula>NOT(ISERROR(SEARCH("Muy Baja 20%",O110)))</formula>
    </cfRule>
  </conditionalFormatting>
  <conditionalFormatting sqref="O112">
    <cfRule type="cellIs" priority="2103" operator="equal">
      <formula>"Muy Baja 20%"</formula>
    </cfRule>
    <cfRule type="containsText" priority="2104" operator="containsText" text="Muy Baja 20%">
      <formula>NOT(ISERROR(SEARCH("Muy Baja 20%",O112)))</formula>
    </cfRule>
  </conditionalFormatting>
  <conditionalFormatting sqref="O114">
    <cfRule type="cellIs" priority="2075" operator="equal">
      <formula>"Muy Baja 20%"</formula>
    </cfRule>
    <cfRule type="containsText" priority="2076" operator="containsText" text="Muy Baja 20%">
      <formula>NOT(ISERROR(SEARCH("Muy Baja 20%",O114)))</formula>
    </cfRule>
  </conditionalFormatting>
  <conditionalFormatting sqref="O116">
    <cfRule type="cellIs" priority="2047" operator="equal">
      <formula>"Muy Baja 20%"</formula>
    </cfRule>
    <cfRule type="containsText" priority="2048" operator="containsText" text="Muy Baja 20%">
      <formula>NOT(ISERROR(SEARCH("Muy Baja 20%",O116)))</formula>
    </cfRule>
  </conditionalFormatting>
  <conditionalFormatting sqref="O118">
    <cfRule type="cellIs" priority="2019" operator="equal">
      <formula>"Muy Baja 20%"</formula>
    </cfRule>
    <cfRule type="containsText" priority="2020" operator="containsText" text="Muy Baja 20%">
      <formula>NOT(ISERROR(SEARCH("Muy Baja 20%",O118)))</formula>
    </cfRule>
  </conditionalFormatting>
  <conditionalFormatting sqref="O120">
    <cfRule type="cellIs" priority="1991" operator="equal">
      <formula>"Muy Baja 20%"</formula>
    </cfRule>
    <cfRule type="containsText" priority="1992" operator="containsText" text="Muy Baja 20%">
      <formula>NOT(ISERROR(SEARCH("Muy Baja 20%",O120)))</formula>
    </cfRule>
  </conditionalFormatting>
  <conditionalFormatting sqref="O122">
    <cfRule type="cellIs" priority="1963" operator="equal">
      <formula>"Muy Baja 20%"</formula>
    </cfRule>
    <cfRule type="containsText" priority="1964" operator="containsText" text="Muy Baja 20%">
      <formula>NOT(ISERROR(SEARCH("Muy Baja 20%",O122)))</formula>
    </cfRule>
  </conditionalFormatting>
  <conditionalFormatting sqref="O124">
    <cfRule type="cellIs" priority="1935" operator="equal">
      <formula>"Muy Baja 20%"</formula>
    </cfRule>
    <cfRule type="containsText" priority="1936" operator="containsText" text="Muy Baja 20%">
      <formula>NOT(ISERROR(SEARCH("Muy Baja 20%",O124)))</formula>
    </cfRule>
  </conditionalFormatting>
  <conditionalFormatting sqref="O126">
    <cfRule type="cellIs" priority="1907" operator="equal">
      <formula>"Muy Baja 20%"</formula>
    </cfRule>
    <cfRule type="containsText" priority="1908" operator="containsText" text="Muy Baja 20%">
      <formula>NOT(ISERROR(SEARCH("Muy Baja 20%",O126)))</formula>
    </cfRule>
  </conditionalFormatting>
  <conditionalFormatting sqref="O128">
    <cfRule type="cellIs" priority="1879" operator="equal">
      <formula>"Muy Baja 20%"</formula>
    </cfRule>
    <cfRule type="containsText" priority="1880" operator="containsText" text="Muy Baja 20%">
      <formula>NOT(ISERROR(SEARCH("Muy Baja 20%",O128)))</formula>
    </cfRule>
  </conditionalFormatting>
  <conditionalFormatting sqref="O130">
    <cfRule type="cellIs" priority="1851" operator="equal">
      <formula>"Muy Baja 20%"</formula>
    </cfRule>
    <cfRule type="containsText" priority="1852" operator="containsText" text="Muy Baja 20%">
      <formula>NOT(ISERROR(SEARCH("Muy Baja 20%",O130)))</formula>
    </cfRule>
  </conditionalFormatting>
  <conditionalFormatting sqref="O132">
    <cfRule type="cellIs" priority="1823" operator="equal">
      <formula>"Muy Baja 20%"</formula>
    </cfRule>
    <cfRule type="containsText" priority="1824" operator="containsText" text="Muy Baja 20%">
      <formula>NOT(ISERROR(SEARCH("Muy Baja 20%",O132)))</formula>
    </cfRule>
  </conditionalFormatting>
  <conditionalFormatting sqref="O134">
    <cfRule type="cellIs" priority="1795" operator="equal">
      <formula>"Muy Baja 20%"</formula>
    </cfRule>
    <cfRule type="containsText" priority="1796" operator="containsText" text="Muy Baja 20%">
      <formula>NOT(ISERROR(SEARCH("Muy Baja 20%",O134)))</formula>
    </cfRule>
  </conditionalFormatting>
  <conditionalFormatting sqref="O136">
    <cfRule type="cellIs" priority="1767" operator="equal">
      <formula>"Muy Baja 20%"</formula>
    </cfRule>
    <cfRule type="containsText" priority="1768" operator="containsText" text="Muy Baja 20%">
      <formula>NOT(ISERROR(SEARCH("Muy Baja 20%",O136)))</formula>
    </cfRule>
  </conditionalFormatting>
  <conditionalFormatting sqref="O138">
    <cfRule type="cellIs" priority="1739" operator="equal">
      <formula>"Muy Baja 20%"</formula>
    </cfRule>
    <cfRule type="containsText" priority="1740" operator="containsText" text="Muy Baja 20%">
      <formula>NOT(ISERROR(SEARCH("Muy Baja 20%",O138)))</formula>
    </cfRule>
  </conditionalFormatting>
  <conditionalFormatting sqref="O140">
    <cfRule type="cellIs" priority="1711" operator="equal">
      <formula>"Muy Baja 20%"</formula>
    </cfRule>
    <cfRule type="containsText" priority="1712" operator="containsText" text="Muy Baja 20%">
      <formula>NOT(ISERROR(SEARCH("Muy Baja 20%",O140)))</formula>
    </cfRule>
  </conditionalFormatting>
  <conditionalFormatting sqref="O142">
    <cfRule type="cellIs" priority="1683" operator="equal">
      <formula>"Muy Baja 20%"</formula>
    </cfRule>
    <cfRule type="containsText" priority="1684" operator="containsText" text="Muy Baja 20%">
      <formula>NOT(ISERROR(SEARCH("Muy Baja 20%",O142)))</formula>
    </cfRule>
  </conditionalFormatting>
  <conditionalFormatting sqref="O144">
    <cfRule type="cellIs" priority="1655" operator="equal">
      <formula>"Muy Baja 20%"</formula>
    </cfRule>
    <cfRule type="containsText" priority="1656" operator="containsText" text="Muy Baja 20%">
      <formula>NOT(ISERROR(SEARCH("Muy Baja 20%",O144)))</formula>
    </cfRule>
  </conditionalFormatting>
  <conditionalFormatting sqref="O146">
    <cfRule type="cellIs" priority="1627" operator="equal">
      <formula>"Muy Baja 20%"</formula>
    </cfRule>
    <cfRule type="containsText" priority="1628" operator="containsText" text="Muy Baja 20%">
      <formula>NOT(ISERROR(SEARCH("Muy Baja 20%",O146)))</formula>
    </cfRule>
  </conditionalFormatting>
  <conditionalFormatting sqref="O148">
    <cfRule type="cellIs" priority="1599" operator="equal">
      <formula>"Muy Baja 20%"</formula>
    </cfRule>
    <cfRule type="containsText" priority="1600" operator="containsText" text="Muy Baja 20%">
      <formula>NOT(ISERROR(SEARCH("Muy Baja 20%",O148)))</formula>
    </cfRule>
  </conditionalFormatting>
  <conditionalFormatting sqref="O150">
    <cfRule type="cellIs" priority="1571" operator="equal">
      <formula>"Muy Baja 20%"</formula>
    </cfRule>
    <cfRule type="containsText" priority="1572" operator="containsText" text="Muy Baja 20%">
      <formula>NOT(ISERROR(SEARCH("Muy Baja 20%",O150)))</formula>
    </cfRule>
  </conditionalFormatting>
  <conditionalFormatting sqref="O152">
    <cfRule type="cellIs" priority="1543" operator="equal">
      <formula>"Muy Baja 20%"</formula>
    </cfRule>
    <cfRule type="containsText" priority="1544" operator="containsText" text="Muy Baja 20%">
      <formula>NOT(ISERROR(SEARCH("Muy Baja 20%",O152)))</formula>
    </cfRule>
  </conditionalFormatting>
  <conditionalFormatting sqref="O154 O156 O158 O160 O162 O164 O166 O168">
    <cfRule type="cellIs" priority="1515" operator="equal">
      <formula>"Muy Baja 20%"</formula>
    </cfRule>
    <cfRule type="containsText" priority="1516" operator="containsText" text="Muy Baja 20%">
      <formula>NOT(ISERROR(SEARCH("Muy Baja 20%",O154)))</formula>
    </cfRule>
  </conditionalFormatting>
  <conditionalFormatting sqref="Q8:R8 Q10:R10 Q12:R12 Q14:R14 Q16:R16 Q18:R18 Q20:R20 Q22:R22 Q24:R24">
    <cfRule type="cellIs" priority="3914" operator="equal">
      <formula>"Muy Baja 20%"</formula>
    </cfRule>
    <cfRule type="containsText" priority="3915" operator="containsText" text="Muy Baja 20%">
      <formula>NOT(ISERROR(SEARCH("Muy Baja 20%",Q8)))</formula>
    </cfRule>
  </conditionalFormatting>
  <conditionalFormatting sqref="Q26:R26">
    <cfRule type="cellIs" priority="3697" operator="equal">
      <formula>"Muy Baja 20%"</formula>
    </cfRule>
    <cfRule type="containsText" priority="3698" operator="containsText" text="Muy Baja 20%">
      <formula>NOT(ISERROR(SEARCH("Muy Baja 20%",Q26)))</formula>
    </cfRule>
  </conditionalFormatting>
  <conditionalFormatting sqref="Q28:R28">
    <cfRule type="cellIs" priority="3641" operator="equal">
      <formula>"Muy Baja 20%"</formula>
    </cfRule>
    <cfRule type="containsText" priority="3642" operator="containsText" text="Muy Baja 20%">
      <formula>NOT(ISERROR(SEARCH("Muy Baja 20%",Q28)))</formula>
    </cfRule>
  </conditionalFormatting>
  <conditionalFormatting sqref="Q30:R30">
    <cfRule type="cellIs" priority="3613" operator="equal">
      <formula>"Muy Baja 20%"</formula>
    </cfRule>
    <cfRule type="containsText" priority="3614" operator="containsText" text="Muy Baja 20%">
      <formula>NOT(ISERROR(SEARCH("Muy Baja 20%",Q30)))</formula>
    </cfRule>
  </conditionalFormatting>
  <conditionalFormatting sqref="Q32:R32">
    <cfRule type="cellIs" priority="3585" operator="equal">
      <formula>"Muy Baja 20%"</formula>
    </cfRule>
    <cfRule type="containsText" priority="3586" operator="containsText" text="Muy Baja 20%">
      <formula>NOT(ISERROR(SEARCH("Muy Baja 20%",Q32)))</formula>
    </cfRule>
  </conditionalFormatting>
  <conditionalFormatting sqref="Q34:R34">
    <cfRule type="cellIs" priority="3557" operator="equal">
      <formula>"Muy Baja 20%"</formula>
    </cfRule>
    <cfRule type="containsText" priority="3558" operator="containsText" text="Muy Baja 20%">
      <formula>NOT(ISERROR(SEARCH("Muy Baja 20%",Q34)))</formula>
    </cfRule>
  </conditionalFormatting>
  <conditionalFormatting sqref="Q36:R36">
    <cfRule type="cellIs" priority="3529" operator="equal">
      <formula>"Muy Baja 20%"</formula>
    </cfRule>
    <cfRule type="containsText" priority="3530" operator="containsText" text="Muy Baja 20%">
      <formula>NOT(ISERROR(SEARCH("Muy Baja 20%",Q36)))</formula>
    </cfRule>
  </conditionalFormatting>
  <conditionalFormatting sqref="Q38:R38">
    <cfRule type="cellIs" priority="3501" operator="equal">
      <formula>"Muy Baja 20%"</formula>
    </cfRule>
    <cfRule type="containsText" priority="3502" operator="containsText" text="Muy Baja 20%">
      <formula>NOT(ISERROR(SEARCH("Muy Baja 20%",Q38)))</formula>
    </cfRule>
  </conditionalFormatting>
  <conditionalFormatting sqref="Q40:R40">
    <cfRule type="cellIs" priority="3473" operator="equal">
      <formula>"Muy Baja 20%"</formula>
    </cfRule>
    <cfRule type="containsText" priority="3474" operator="containsText" text="Muy Baja 20%">
      <formula>NOT(ISERROR(SEARCH("Muy Baja 20%",Q40)))</formula>
    </cfRule>
  </conditionalFormatting>
  <conditionalFormatting sqref="Q42:R42">
    <cfRule type="cellIs" priority="3445" operator="equal">
      <formula>"Muy Baja 20%"</formula>
    </cfRule>
    <cfRule type="containsText" priority="3446" operator="containsText" text="Muy Baja 20%">
      <formula>NOT(ISERROR(SEARCH("Muy Baja 20%",Q42)))</formula>
    </cfRule>
  </conditionalFormatting>
  <conditionalFormatting sqref="Q44:R44">
    <cfRule type="cellIs" priority="3417" operator="equal">
      <formula>"Muy Baja 20%"</formula>
    </cfRule>
    <cfRule type="containsText" priority="3418" operator="containsText" text="Muy Baja 20%">
      <formula>NOT(ISERROR(SEARCH("Muy Baja 20%",Q44)))</formula>
    </cfRule>
  </conditionalFormatting>
  <conditionalFormatting sqref="Q46:R46">
    <cfRule type="cellIs" priority="3389" operator="equal">
      <formula>"Muy Baja 20%"</formula>
    </cfRule>
    <cfRule type="containsText" priority="3390" operator="containsText" text="Muy Baja 20%">
      <formula>NOT(ISERROR(SEARCH("Muy Baja 20%",Q46)))</formula>
    </cfRule>
  </conditionalFormatting>
  <conditionalFormatting sqref="Q48:R48">
    <cfRule type="cellIs" priority="3361" operator="equal">
      <formula>"Muy Baja 20%"</formula>
    </cfRule>
    <cfRule type="containsText" priority="3362" operator="containsText" text="Muy Baja 20%">
      <formula>NOT(ISERROR(SEARCH("Muy Baja 20%",Q48)))</formula>
    </cfRule>
  </conditionalFormatting>
  <conditionalFormatting sqref="Q50:R50">
    <cfRule type="cellIs" priority="3333" operator="equal">
      <formula>"Muy Baja 20%"</formula>
    </cfRule>
    <cfRule type="containsText" priority="3334" operator="containsText" text="Muy Baja 20%">
      <formula>NOT(ISERROR(SEARCH("Muy Baja 20%",Q50)))</formula>
    </cfRule>
  </conditionalFormatting>
  <conditionalFormatting sqref="Q52:R52">
    <cfRule type="cellIs" priority="3305" operator="equal">
      <formula>"Muy Baja 20%"</formula>
    </cfRule>
    <cfRule type="containsText" priority="3306" operator="containsText" text="Muy Baja 20%">
      <formula>NOT(ISERROR(SEARCH("Muy Baja 20%",Q52)))</formula>
    </cfRule>
  </conditionalFormatting>
  <conditionalFormatting sqref="Q54:R54">
    <cfRule type="cellIs" priority="3277" operator="equal">
      <formula>"Muy Baja 20%"</formula>
    </cfRule>
    <cfRule type="containsText" priority="3278" operator="containsText" text="Muy Baja 20%">
      <formula>NOT(ISERROR(SEARCH("Muy Baja 20%",Q54)))</formula>
    </cfRule>
  </conditionalFormatting>
  <conditionalFormatting sqref="Q56:R56">
    <cfRule type="cellIs" priority="3249" operator="equal">
      <formula>"Muy Baja 20%"</formula>
    </cfRule>
    <cfRule type="containsText" priority="3250" operator="containsText" text="Muy Baja 20%">
      <formula>NOT(ISERROR(SEARCH("Muy Baja 20%",Q56)))</formula>
    </cfRule>
  </conditionalFormatting>
  <conditionalFormatting sqref="Q58:R58">
    <cfRule type="cellIs" priority="3221" operator="equal">
      <formula>"Muy Baja 20%"</formula>
    </cfRule>
    <cfRule type="containsText" priority="3222" operator="containsText" text="Muy Baja 20%">
      <formula>NOT(ISERROR(SEARCH("Muy Baja 20%",Q58)))</formula>
    </cfRule>
  </conditionalFormatting>
  <conditionalFormatting sqref="Q60:R60">
    <cfRule type="cellIs" priority="3193" operator="equal">
      <formula>"Muy Baja 20%"</formula>
    </cfRule>
    <cfRule type="containsText" priority="3194" operator="containsText" text="Muy Baja 20%">
      <formula>NOT(ISERROR(SEARCH("Muy Baja 20%",Q60)))</formula>
    </cfRule>
  </conditionalFormatting>
  <conditionalFormatting sqref="Q62:R62">
    <cfRule type="cellIs" priority="3165" operator="equal">
      <formula>"Muy Baja 20%"</formula>
    </cfRule>
    <cfRule type="containsText" priority="3166" operator="containsText" text="Muy Baja 20%">
      <formula>NOT(ISERROR(SEARCH("Muy Baja 20%",Q62)))</formula>
    </cfRule>
  </conditionalFormatting>
  <conditionalFormatting sqref="Q64:R64">
    <cfRule type="cellIs" priority="3137" operator="equal">
      <formula>"Muy Baja 20%"</formula>
    </cfRule>
    <cfRule type="containsText" priority="3138" operator="containsText" text="Muy Baja 20%">
      <formula>NOT(ISERROR(SEARCH("Muy Baja 20%",Q64)))</formula>
    </cfRule>
  </conditionalFormatting>
  <conditionalFormatting sqref="Q66:R66">
    <cfRule type="cellIs" priority="3109" operator="equal">
      <formula>"Muy Baja 20%"</formula>
    </cfRule>
    <cfRule type="containsText" priority="3110" operator="containsText" text="Muy Baja 20%">
      <formula>NOT(ISERROR(SEARCH("Muy Baja 20%",Q66)))</formula>
    </cfRule>
  </conditionalFormatting>
  <conditionalFormatting sqref="Q68:R68">
    <cfRule type="cellIs" priority="3081" operator="equal">
      <formula>"Muy Baja 20%"</formula>
    </cfRule>
    <cfRule type="containsText" priority="3082" operator="containsText" text="Muy Baja 20%">
      <formula>NOT(ISERROR(SEARCH("Muy Baja 20%",Q68)))</formula>
    </cfRule>
  </conditionalFormatting>
  <conditionalFormatting sqref="Q70:R70">
    <cfRule type="cellIs" priority="3053" operator="equal">
      <formula>"Muy Baja 20%"</formula>
    </cfRule>
    <cfRule type="containsText" priority="3054" operator="containsText" text="Muy Baja 20%">
      <formula>NOT(ISERROR(SEARCH("Muy Baja 20%",Q70)))</formula>
    </cfRule>
  </conditionalFormatting>
  <conditionalFormatting sqref="Q72:R72">
    <cfRule type="cellIs" priority="3025" operator="equal">
      <formula>"Muy Baja 20%"</formula>
    </cfRule>
    <cfRule type="containsText" priority="3026" operator="containsText" text="Muy Baja 20%">
      <formula>NOT(ISERROR(SEARCH("Muy Baja 20%",Q72)))</formula>
    </cfRule>
  </conditionalFormatting>
  <conditionalFormatting sqref="Q74:R74">
    <cfRule type="cellIs" priority="2997" operator="equal">
      <formula>"Muy Baja 20%"</formula>
    </cfRule>
    <cfRule type="containsText" priority="2998" operator="containsText" text="Muy Baja 20%">
      <formula>NOT(ISERROR(SEARCH("Muy Baja 20%",Q74)))</formula>
    </cfRule>
  </conditionalFormatting>
  <conditionalFormatting sqref="Q76:R76">
    <cfRule type="cellIs" priority="2969" operator="equal">
      <formula>"Muy Baja 20%"</formula>
    </cfRule>
    <cfRule type="containsText" priority="2970" operator="containsText" text="Muy Baja 20%">
      <formula>NOT(ISERROR(SEARCH("Muy Baja 20%",Q76)))</formula>
    </cfRule>
  </conditionalFormatting>
  <conditionalFormatting sqref="Q78:R78">
    <cfRule type="cellIs" priority="2941" operator="equal">
      <formula>"Muy Baja 20%"</formula>
    </cfRule>
    <cfRule type="containsText" priority="2942" operator="containsText" text="Muy Baja 20%">
      <formula>NOT(ISERROR(SEARCH("Muy Baja 20%",Q78)))</formula>
    </cfRule>
  </conditionalFormatting>
  <conditionalFormatting sqref="Q80:R80">
    <cfRule type="cellIs" priority="2913" operator="equal">
      <formula>"Muy Baja 20%"</formula>
    </cfRule>
    <cfRule type="containsText" priority="2914" operator="containsText" text="Muy Baja 20%">
      <formula>NOT(ISERROR(SEARCH("Muy Baja 20%",Q80)))</formula>
    </cfRule>
  </conditionalFormatting>
  <conditionalFormatting sqref="Q82:R82">
    <cfRule type="cellIs" priority="2885" operator="equal">
      <formula>"Muy Baja 20%"</formula>
    </cfRule>
    <cfRule type="containsText" priority="2886" operator="containsText" text="Muy Baja 20%">
      <formula>NOT(ISERROR(SEARCH("Muy Baja 20%",Q82)))</formula>
    </cfRule>
  </conditionalFormatting>
  <conditionalFormatting sqref="Q84:R84">
    <cfRule type="cellIs" priority="2605" operator="equal">
      <formula>"Muy Baja 20%"</formula>
    </cfRule>
    <cfRule type="containsText" priority="2606" operator="containsText" text="Muy Baja 20%">
      <formula>NOT(ISERROR(SEARCH("Muy Baja 20%",Q84)))</formula>
    </cfRule>
  </conditionalFormatting>
  <conditionalFormatting sqref="Q86:R86">
    <cfRule type="cellIs" priority="2549" operator="equal">
      <formula>"Muy Baja 20%"</formula>
    </cfRule>
    <cfRule type="containsText" priority="2550" operator="containsText" text="Muy Baja 20%">
      <formula>NOT(ISERROR(SEARCH("Muy Baja 20%",Q86)))</formula>
    </cfRule>
  </conditionalFormatting>
  <conditionalFormatting sqref="Q88:R88">
    <cfRule type="cellIs" priority="2465" operator="equal">
      <formula>"Muy Baja 20%"</formula>
    </cfRule>
    <cfRule type="containsText" priority="2466" operator="containsText" text="Muy Baja 20%">
      <formula>NOT(ISERROR(SEARCH("Muy Baja 20%",Q88)))</formula>
    </cfRule>
  </conditionalFormatting>
  <conditionalFormatting sqref="Q90:R90">
    <cfRule type="cellIs" priority="2437" operator="equal">
      <formula>"Muy Baja 20%"</formula>
    </cfRule>
    <cfRule type="containsText" priority="2438" operator="containsText" text="Muy Baja 20%">
      <formula>NOT(ISERROR(SEARCH("Muy Baja 20%",Q90)))</formula>
    </cfRule>
  </conditionalFormatting>
  <conditionalFormatting sqref="Q92:R92">
    <cfRule type="cellIs" priority="2409" operator="equal">
      <formula>"Muy Baja 20%"</formula>
    </cfRule>
    <cfRule type="containsText" priority="2410" operator="containsText" text="Muy Baja 20%">
      <formula>NOT(ISERROR(SEARCH("Muy Baja 20%",Q92)))</formula>
    </cfRule>
  </conditionalFormatting>
  <conditionalFormatting sqref="Q94:R94">
    <cfRule type="cellIs" priority="2381" operator="equal">
      <formula>"Muy Baja 20%"</formula>
    </cfRule>
    <cfRule type="containsText" priority="2382" operator="containsText" text="Muy Baja 20%">
      <formula>NOT(ISERROR(SEARCH("Muy Baja 20%",Q94)))</formula>
    </cfRule>
  </conditionalFormatting>
  <conditionalFormatting sqref="Q96:R96">
    <cfRule type="cellIs" priority="2353" operator="equal">
      <formula>"Muy Baja 20%"</formula>
    </cfRule>
    <cfRule type="containsText" priority="2354" operator="containsText" text="Muy Baja 20%">
      <formula>NOT(ISERROR(SEARCH("Muy Baja 20%",Q96)))</formula>
    </cfRule>
  </conditionalFormatting>
  <conditionalFormatting sqref="Q98:R98">
    <cfRule type="cellIs" priority="2325" operator="equal">
      <formula>"Muy Baja 20%"</formula>
    </cfRule>
    <cfRule type="containsText" priority="2326" operator="containsText" text="Muy Baja 20%">
      <formula>NOT(ISERROR(SEARCH("Muy Baja 20%",Q98)))</formula>
    </cfRule>
  </conditionalFormatting>
  <conditionalFormatting sqref="Q100:R100">
    <cfRule type="cellIs" priority="2297" operator="equal">
      <formula>"Muy Baja 20%"</formula>
    </cfRule>
    <cfRule type="containsText" priority="2298" operator="containsText" text="Muy Baja 20%">
      <formula>NOT(ISERROR(SEARCH("Muy Baja 20%",Q100)))</formula>
    </cfRule>
  </conditionalFormatting>
  <conditionalFormatting sqref="Q102:R102">
    <cfRule type="cellIs" priority="2269" operator="equal">
      <formula>"Muy Baja 20%"</formula>
    </cfRule>
    <cfRule type="containsText" priority="2270" operator="containsText" text="Muy Baja 20%">
      <formula>NOT(ISERROR(SEARCH("Muy Baja 20%",Q102)))</formula>
    </cfRule>
  </conditionalFormatting>
  <conditionalFormatting sqref="Q104:R104">
    <cfRule type="cellIs" priority="2213" operator="equal">
      <formula>"Muy Baja 20%"</formula>
    </cfRule>
    <cfRule type="containsText" priority="2214" operator="containsText" text="Muy Baja 20%">
      <formula>NOT(ISERROR(SEARCH("Muy Baja 20%",Q104)))</formula>
    </cfRule>
  </conditionalFormatting>
  <conditionalFormatting sqref="Q106:R106">
    <cfRule type="cellIs" priority="2185" operator="equal">
      <formula>"Muy Baja 20%"</formula>
    </cfRule>
    <cfRule type="containsText" priority="2186" operator="containsText" text="Muy Baja 20%">
      <formula>NOT(ISERROR(SEARCH("Muy Baja 20%",Q106)))</formula>
    </cfRule>
  </conditionalFormatting>
  <conditionalFormatting sqref="Q108:R108">
    <cfRule type="cellIs" priority="2157" operator="equal">
      <formula>"Muy Baja 20%"</formula>
    </cfRule>
    <cfRule type="containsText" priority="2158" operator="containsText" text="Muy Baja 20%">
      <formula>NOT(ISERROR(SEARCH("Muy Baja 20%",Q108)))</formula>
    </cfRule>
  </conditionalFormatting>
  <conditionalFormatting sqref="Q110:R110">
    <cfRule type="cellIs" priority="2129" operator="equal">
      <formula>"Muy Baja 20%"</formula>
    </cfRule>
    <cfRule type="containsText" priority="2130" operator="containsText" text="Muy Baja 20%">
      <formula>NOT(ISERROR(SEARCH("Muy Baja 20%",Q110)))</formula>
    </cfRule>
  </conditionalFormatting>
  <conditionalFormatting sqref="Q112:R112">
    <cfRule type="cellIs" priority="2101" operator="equal">
      <formula>"Muy Baja 20%"</formula>
    </cfRule>
    <cfRule type="containsText" priority="2102" operator="containsText" text="Muy Baja 20%">
      <formula>NOT(ISERROR(SEARCH("Muy Baja 20%",Q112)))</formula>
    </cfRule>
  </conditionalFormatting>
  <conditionalFormatting sqref="Q114:R114">
    <cfRule type="cellIs" priority="2073" operator="equal">
      <formula>"Muy Baja 20%"</formula>
    </cfRule>
    <cfRule type="containsText" priority="2074" operator="containsText" text="Muy Baja 20%">
      <formula>NOT(ISERROR(SEARCH("Muy Baja 20%",Q114)))</formula>
    </cfRule>
  </conditionalFormatting>
  <conditionalFormatting sqref="Q116:R116">
    <cfRule type="cellIs" priority="2045" operator="equal">
      <formula>"Muy Baja 20%"</formula>
    </cfRule>
    <cfRule type="containsText" priority="2046" operator="containsText" text="Muy Baja 20%">
      <formula>NOT(ISERROR(SEARCH("Muy Baja 20%",Q116)))</formula>
    </cfRule>
  </conditionalFormatting>
  <conditionalFormatting sqref="Q118:R118">
    <cfRule type="cellIs" priority="2017" operator="equal">
      <formula>"Muy Baja 20%"</formula>
    </cfRule>
    <cfRule type="containsText" priority="2018" operator="containsText" text="Muy Baja 20%">
      <formula>NOT(ISERROR(SEARCH("Muy Baja 20%",Q118)))</formula>
    </cfRule>
  </conditionalFormatting>
  <conditionalFormatting sqref="Q120:R120">
    <cfRule type="cellIs" priority="1989" operator="equal">
      <formula>"Muy Baja 20%"</formula>
    </cfRule>
    <cfRule type="containsText" priority="1990" operator="containsText" text="Muy Baja 20%">
      <formula>NOT(ISERROR(SEARCH("Muy Baja 20%",Q120)))</formula>
    </cfRule>
  </conditionalFormatting>
  <conditionalFormatting sqref="Q122:R122">
    <cfRule type="cellIs" priority="1961" operator="equal">
      <formula>"Muy Baja 20%"</formula>
    </cfRule>
    <cfRule type="containsText" priority="1962" operator="containsText" text="Muy Baja 20%">
      <formula>NOT(ISERROR(SEARCH("Muy Baja 20%",Q122)))</formula>
    </cfRule>
  </conditionalFormatting>
  <conditionalFormatting sqref="Q124:R124">
    <cfRule type="cellIs" priority="1933" operator="equal">
      <formula>"Muy Baja 20%"</formula>
    </cfRule>
    <cfRule type="containsText" priority="1934" operator="containsText" text="Muy Baja 20%">
      <formula>NOT(ISERROR(SEARCH("Muy Baja 20%",Q124)))</formula>
    </cfRule>
  </conditionalFormatting>
  <conditionalFormatting sqref="Q126:R126">
    <cfRule type="cellIs" priority="1905" operator="equal">
      <formula>"Muy Baja 20%"</formula>
    </cfRule>
    <cfRule type="containsText" priority="1906" operator="containsText" text="Muy Baja 20%">
      <formula>NOT(ISERROR(SEARCH("Muy Baja 20%",Q126)))</formula>
    </cfRule>
  </conditionalFormatting>
  <conditionalFormatting sqref="Q128:R128">
    <cfRule type="cellIs" priority="1877" operator="equal">
      <formula>"Muy Baja 20%"</formula>
    </cfRule>
    <cfRule type="containsText" priority="1878" operator="containsText" text="Muy Baja 20%">
      <formula>NOT(ISERROR(SEARCH("Muy Baja 20%",Q128)))</formula>
    </cfRule>
  </conditionalFormatting>
  <conditionalFormatting sqref="Q130:R130">
    <cfRule type="cellIs" priority="1849" operator="equal">
      <formula>"Muy Baja 20%"</formula>
    </cfRule>
    <cfRule type="containsText" priority="1850" operator="containsText" text="Muy Baja 20%">
      <formula>NOT(ISERROR(SEARCH("Muy Baja 20%",Q130)))</formula>
    </cfRule>
  </conditionalFormatting>
  <conditionalFormatting sqref="Q132:R132">
    <cfRule type="cellIs" priority="1821" operator="equal">
      <formula>"Muy Baja 20%"</formula>
    </cfRule>
    <cfRule type="containsText" priority="1822" operator="containsText" text="Muy Baja 20%">
      <formula>NOT(ISERROR(SEARCH("Muy Baja 20%",Q132)))</formula>
    </cfRule>
  </conditionalFormatting>
  <conditionalFormatting sqref="Q134:R134">
    <cfRule type="cellIs" priority="1793" operator="equal">
      <formula>"Muy Baja 20%"</formula>
    </cfRule>
    <cfRule type="containsText" priority="1794" operator="containsText" text="Muy Baja 20%">
      <formula>NOT(ISERROR(SEARCH("Muy Baja 20%",Q134)))</formula>
    </cfRule>
  </conditionalFormatting>
  <conditionalFormatting sqref="Q136:R136">
    <cfRule type="cellIs" priority="1765" operator="equal">
      <formula>"Muy Baja 20%"</formula>
    </cfRule>
    <cfRule type="containsText" priority="1766" operator="containsText" text="Muy Baja 20%">
      <formula>NOT(ISERROR(SEARCH("Muy Baja 20%",Q136)))</formula>
    </cfRule>
  </conditionalFormatting>
  <conditionalFormatting sqref="Q138:R138">
    <cfRule type="cellIs" priority="1737" operator="equal">
      <formula>"Muy Baja 20%"</formula>
    </cfRule>
    <cfRule type="containsText" priority="1738" operator="containsText" text="Muy Baja 20%">
      <formula>NOT(ISERROR(SEARCH("Muy Baja 20%",Q138)))</formula>
    </cfRule>
  </conditionalFormatting>
  <conditionalFormatting sqref="Q140:R140">
    <cfRule type="cellIs" priority="1709" operator="equal">
      <formula>"Muy Baja 20%"</formula>
    </cfRule>
    <cfRule type="containsText" priority="1710" operator="containsText" text="Muy Baja 20%">
      <formula>NOT(ISERROR(SEARCH("Muy Baja 20%",Q140)))</formula>
    </cfRule>
  </conditionalFormatting>
  <conditionalFormatting sqref="Q142:R142">
    <cfRule type="cellIs" priority="1681" operator="equal">
      <formula>"Muy Baja 20%"</formula>
    </cfRule>
    <cfRule type="containsText" priority="1682" operator="containsText" text="Muy Baja 20%">
      <formula>NOT(ISERROR(SEARCH("Muy Baja 20%",Q142)))</formula>
    </cfRule>
  </conditionalFormatting>
  <conditionalFormatting sqref="Q144:R144">
    <cfRule type="cellIs" priority="1653" operator="equal">
      <formula>"Muy Baja 20%"</formula>
    </cfRule>
    <cfRule type="containsText" priority="1654" operator="containsText" text="Muy Baja 20%">
      <formula>NOT(ISERROR(SEARCH("Muy Baja 20%",Q144)))</formula>
    </cfRule>
  </conditionalFormatting>
  <conditionalFormatting sqref="Q146:R146">
    <cfRule type="cellIs" priority="1625" operator="equal">
      <formula>"Muy Baja 20%"</formula>
    </cfRule>
    <cfRule type="containsText" priority="1626" operator="containsText" text="Muy Baja 20%">
      <formula>NOT(ISERROR(SEARCH("Muy Baja 20%",Q146)))</formula>
    </cfRule>
  </conditionalFormatting>
  <conditionalFormatting sqref="Q148:R148">
    <cfRule type="cellIs" priority="1597" operator="equal">
      <formula>"Muy Baja 20%"</formula>
    </cfRule>
    <cfRule type="containsText" priority="1598" operator="containsText" text="Muy Baja 20%">
      <formula>NOT(ISERROR(SEARCH("Muy Baja 20%",Q148)))</formula>
    </cfRule>
  </conditionalFormatting>
  <conditionalFormatting sqref="Q150:R150">
    <cfRule type="cellIs" priority="1569" operator="equal">
      <formula>"Muy Baja 20%"</formula>
    </cfRule>
    <cfRule type="containsText" priority="1570" operator="containsText" text="Muy Baja 20%">
      <formula>NOT(ISERROR(SEARCH("Muy Baja 20%",Q150)))</formula>
    </cfRule>
  </conditionalFormatting>
  <conditionalFormatting sqref="Q152:R152">
    <cfRule type="cellIs" priority="1541" operator="equal">
      <formula>"Muy Baja 20%"</formula>
    </cfRule>
    <cfRule type="containsText" priority="1542" operator="containsText" text="Muy Baja 20%">
      <formula>NOT(ISERROR(SEARCH("Muy Baja 20%",Q152)))</formula>
    </cfRule>
  </conditionalFormatting>
  <conditionalFormatting sqref="Q154:R154 Q156:R156 Q158:R158 Q160:R160 Q162:R162 Q164:R164 Q166:R166 Q168:R168">
    <cfRule type="cellIs" priority="1513" operator="equal">
      <formula>"Muy Baja 20%"</formula>
    </cfRule>
    <cfRule type="containsText" priority="1514" operator="containsText" text="Muy Baja 20%">
      <formula>NOT(ISERROR(SEARCH("Muy Baja 20%",Q154)))</formula>
    </cfRule>
  </conditionalFormatting>
  <conditionalFormatting sqref="S374:S434 S8:S169">
    <cfRule type="containsText" dxfId="411" priority="1501" operator="containsText" text="Bajo">
      <formula>NOT(ISERROR(SEARCH("Bajo",S8)))</formula>
    </cfRule>
    <cfRule type="containsText" dxfId="410" priority="1502" operator="containsText" text="Moderado">
      <formula>NOT(ISERROR(SEARCH("Moderado",S8)))</formula>
    </cfRule>
    <cfRule type="containsText" dxfId="409" priority="1503" operator="containsText" text="Alto">
      <formula>NOT(ISERROR(SEARCH("Alto",S8)))</formula>
    </cfRule>
    <cfRule type="containsText" dxfId="408" priority="1504" operator="containsText" text="Extremo">
      <formula>NOT(ISERROR(SEARCH("Extremo",S8)))</formula>
    </cfRule>
  </conditionalFormatting>
  <conditionalFormatting sqref="Z374:Z434">
    <cfRule type="cellIs" priority="1511" operator="equal">
      <formula>"Muy Baja 20%"</formula>
    </cfRule>
    <cfRule type="containsText" priority="1512" operator="containsText" text="Muy Baja 20%">
      <formula>NOT(ISERROR(SEARCH("Muy Baja 20%",Z374)))</formula>
    </cfRule>
  </conditionalFormatting>
  <conditionalFormatting sqref="AF374:AF434">
    <cfRule type="cellIs" priority="1497" operator="equal">
      <formula>"Muy Baja 20%"</formula>
    </cfRule>
    <cfRule type="containsText" priority="1498" operator="containsText" text="Muy Baja 20%">
      <formula>NOT(ISERROR(SEARCH("Muy Baja 20%",AF374)))</formula>
    </cfRule>
  </conditionalFormatting>
  <conditionalFormatting sqref="AH374:AI434">
    <cfRule type="cellIs" priority="1489" operator="equal">
      <formula>"Muy Baja 20%"</formula>
    </cfRule>
    <cfRule type="containsText" priority="1490" operator="containsText" text="Muy Baja 20%">
      <formula>NOT(ISERROR(SEARCH("Muy Baja 20%",AH374)))</formula>
    </cfRule>
  </conditionalFormatting>
  <conditionalFormatting sqref="AO8:AP8 AO10:AP10 AO12:AP12 AO14:AP14 AO16:AP16 AO18:AP18 AO20:AP20 AO22:AP22 AO24:AP24">
    <cfRule type="cellIs" priority="3896" operator="equal">
      <formula>"Muy Baja 20%"</formula>
    </cfRule>
    <cfRule type="containsText" priority="3897" operator="containsText" text="Muy Baja 20%">
      <formula>NOT(ISERROR(SEARCH("Muy Baja 20%",AO8)))</formula>
    </cfRule>
  </conditionalFormatting>
  <conditionalFormatting sqref="AO26:AP26">
    <cfRule type="cellIs" priority="3689" operator="equal">
      <formula>"Muy Baja 20%"</formula>
    </cfRule>
    <cfRule type="containsText" priority="3690" operator="containsText" text="Muy Baja 20%">
      <formula>NOT(ISERROR(SEARCH("Muy Baja 20%",AO26)))</formula>
    </cfRule>
  </conditionalFormatting>
  <conditionalFormatting sqref="AO28:AP28">
    <cfRule type="cellIs" priority="3633" operator="equal">
      <formula>"Muy Baja 20%"</formula>
    </cfRule>
    <cfRule type="containsText" priority="3634" operator="containsText" text="Muy Baja 20%">
      <formula>NOT(ISERROR(SEARCH("Muy Baja 20%",AO28)))</formula>
    </cfRule>
  </conditionalFormatting>
  <conditionalFormatting sqref="AO30:AP30">
    <cfRule type="cellIs" priority="3605" operator="equal">
      <formula>"Muy Baja 20%"</formula>
    </cfRule>
    <cfRule type="containsText" priority="3606" operator="containsText" text="Muy Baja 20%">
      <formula>NOT(ISERROR(SEARCH("Muy Baja 20%",AO30)))</formula>
    </cfRule>
  </conditionalFormatting>
  <conditionalFormatting sqref="AO32:AP32">
    <cfRule type="cellIs" priority="3577" operator="equal">
      <formula>"Muy Baja 20%"</formula>
    </cfRule>
    <cfRule type="containsText" priority="3578" operator="containsText" text="Muy Baja 20%">
      <formula>NOT(ISERROR(SEARCH("Muy Baja 20%",AO32)))</formula>
    </cfRule>
  </conditionalFormatting>
  <conditionalFormatting sqref="AO34:AP34">
    <cfRule type="cellIs" priority="3549" operator="equal">
      <formula>"Muy Baja 20%"</formula>
    </cfRule>
    <cfRule type="containsText" priority="3550" operator="containsText" text="Muy Baja 20%">
      <formula>NOT(ISERROR(SEARCH("Muy Baja 20%",AO34)))</formula>
    </cfRule>
  </conditionalFormatting>
  <conditionalFormatting sqref="AO36:AP36">
    <cfRule type="cellIs" priority="3521" operator="equal">
      <formula>"Muy Baja 20%"</formula>
    </cfRule>
    <cfRule type="containsText" priority="3522" operator="containsText" text="Muy Baja 20%">
      <formula>NOT(ISERROR(SEARCH("Muy Baja 20%",AO36)))</formula>
    </cfRule>
  </conditionalFormatting>
  <conditionalFormatting sqref="AO38:AP38">
    <cfRule type="cellIs" priority="3493" operator="equal">
      <formula>"Muy Baja 20%"</formula>
    </cfRule>
    <cfRule type="containsText" priority="3494" operator="containsText" text="Muy Baja 20%">
      <formula>NOT(ISERROR(SEARCH("Muy Baja 20%",AO38)))</formula>
    </cfRule>
  </conditionalFormatting>
  <conditionalFormatting sqref="AO40:AP40">
    <cfRule type="cellIs" priority="3465" operator="equal">
      <formula>"Muy Baja 20%"</formula>
    </cfRule>
    <cfRule type="containsText" priority="3466" operator="containsText" text="Muy Baja 20%">
      <formula>NOT(ISERROR(SEARCH("Muy Baja 20%",AO40)))</formula>
    </cfRule>
  </conditionalFormatting>
  <conditionalFormatting sqref="AO42:AP42">
    <cfRule type="cellIs" priority="3437" operator="equal">
      <formula>"Muy Baja 20%"</formula>
    </cfRule>
    <cfRule type="containsText" priority="3438" operator="containsText" text="Muy Baja 20%">
      <formula>NOT(ISERROR(SEARCH("Muy Baja 20%",AO42)))</formula>
    </cfRule>
  </conditionalFormatting>
  <conditionalFormatting sqref="AO44:AP44">
    <cfRule type="cellIs" priority="3409" operator="equal">
      <formula>"Muy Baja 20%"</formula>
    </cfRule>
    <cfRule type="containsText" priority="3410" operator="containsText" text="Muy Baja 20%">
      <formula>NOT(ISERROR(SEARCH("Muy Baja 20%",AO44)))</formula>
    </cfRule>
  </conditionalFormatting>
  <conditionalFormatting sqref="AO46:AP46">
    <cfRule type="cellIs" priority="3381" operator="equal">
      <formula>"Muy Baja 20%"</formula>
    </cfRule>
    <cfRule type="containsText" priority="3382" operator="containsText" text="Muy Baja 20%">
      <formula>NOT(ISERROR(SEARCH("Muy Baja 20%",AO46)))</formula>
    </cfRule>
  </conditionalFormatting>
  <conditionalFormatting sqref="AO48:AP48">
    <cfRule type="cellIs" priority="3353" operator="equal">
      <formula>"Muy Baja 20%"</formula>
    </cfRule>
    <cfRule type="containsText" priority="3354" operator="containsText" text="Muy Baja 20%">
      <formula>NOT(ISERROR(SEARCH("Muy Baja 20%",AO48)))</formula>
    </cfRule>
  </conditionalFormatting>
  <conditionalFormatting sqref="AO50:AP50">
    <cfRule type="cellIs" priority="3325" operator="equal">
      <formula>"Muy Baja 20%"</formula>
    </cfRule>
    <cfRule type="containsText" priority="3326" operator="containsText" text="Muy Baja 20%">
      <formula>NOT(ISERROR(SEARCH("Muy Baja 20%",AO50)))</formula>
    </cfRule>
  </conditionalFormatting>
  <conditionalFormatting sqref="AO52:AP52">
    <cfRule type="cellIs" priority="3297" operator="equal">
      <formula>"Muy Baja 20%"</formula>
    </cfRule>
    <cfRule type="containsText" priority="3298" operator="containsText" text="Muy Baja 20%">
      <formula>NOT(ISERROR(SEARCH("Muy Baja 20%",AO52)))</formula>
    </cfRule>
  </conditionalFormatting>
  <conditionalFormatting sqref="AO54:AP54">
    <cfRule type="cellIs" priority="3269" operator="equal">
      <formula>"Muy Baja 20%"</formula>
    </cfRule>
    <cfRule type="containsText" priority="3270" operator="containsText" text="Muy Baja 20%">
      <formula>NOT(ISERROR(SEARCH("Muy Baja 20%",AO54)))</formula>
    </cfRule>
  </conditionalFormatting>
  <conditionalFormatting sqref="AO56:AP56">
    <cfRule type="cellIs" priority="3241" operator="equal">
      <formula>"Muy Baja 20%"</formula>
    </cfRule>
    <cfRule type="containsText" priority="3242" operator="containsText" text="Muy Baja 20%">
      <formula>NOT(ISERROR(SEARCH("Muy Baja 20%",AO56)))</formula>
    </cfRule>
  </conditionalFormatting>
  <conditionalFormatting sqref="AO58:AP58">
    <cfRule type="cellIs" priority="3213" operator="equal">
      <formula>"Muy Baja 20%"</formula>
    </cfRule>
    <cfRule type="containsText" priority="3214" operator="containsText" text="Muy Baja 20%">
      <formula>NOT(ISERROR(SEARCH("Muy Baja 20%",AO58)))</formula>
    </cfRule>
  </conditionalFormatting>
  <conditionalFormatting sqref="AO60:AP60">
    <cfRule type="cellIs" priority="3185" operator="equal">
      <formula>"Muy Baja 20%"</formula>
    </cfRule>
    <cfRule type="containsText" priority="3186" operator="containsText" text="Muy Baja 20%">
      <formula>NOT(ISERROR(SEARCH("Muy Baja 20%",AO60)))</formula>
    </cfRule>
  </conditionalFormatting>
  <conditionalFormatting sqref="AO62:AP62">
    <cfRule type="cellIs" priority="3157" operator="equal">
      <formula>"Muy Baja 20%"</formula>
    </cfRule>
    <cfRule type="containsText" priority="3158" operator="containsText" text="Muy Baja 20%">
      <formula>NOT(ISERROR(SEARCH("Muy Baja 20%",AO62)))</formula>
    </cfRule>
  </conditionalFormatting>
  <conditionalFormatting sqref="AO64:AP64">
    <cfRule type="cellIs" priority="3129" operator="equal">
      <formula>"Muy Baja 20%"</formula>
    </cfRule>
    <cfRule type="containsText" priority="3130" operator="containsText" text="Muy Baja 20%">
      <formula>NOT(ISERROR(SEARCH("Muy Baja 20%",AO64)))</formula>
    </cfRule>
  </conditionalFormatting>
  <conditionalFormatting sqref="AO66:AP66">
    <cfRule type="cellIs" priority="3101" operator="equal">
      <formula>"Muy Baja 20%"</formula>
    </cfRule>
    <cfRule type="containsText" priority="3102" operator="containsText" text="Muy Baja 20%">
      <formula>NOT(ISERROR(SEARCH("Muy Baja 20%",AO66)))</formula>
    </cfRule>
  </conditionalFormatting>
  <conditionalFormatting sqref="AO68:AP68">
    <cfRule type="cellIs" priority="3073" operator="equal">
      <formula>"Muy Baja 20%"</formula>
    </cfRule>
    <cfRule type="containsText" priority="3074" operator="containsText" text="Muy Baja 20%">
      <formula>NOT(ISERROR(SEARCH("Muy Baja 20%",AO68)))</formula>
    </cfRule>
  </conditionalFormatting>
  <conditionalFormatting sqref="AO70:AP70">
    <cfRule type="cellIs" priority="3045" operator="equal">
      <formula>"Muy Baja 20%"</formula>
    </cfRule>
    <cfRule type="containsText" priority="3046" operator="containsText" text="Muy Baja 20%">
      <formula>NOT(ISERROR(SEARCH("Muy Baja 20%",AO70)))</formula>
    </cfRule>
  </conditionalFormatting>
  <conditionalFormatting sqref="AO72:AP72">
    <cfRule type="cellIs" priority="3017" operator="equal">
      <formula>"Muy Baja 20%"</formula>
    </cfRule>
    <cfRule type="containsText" priority="3018" operator="containsText" text="Muy Baja 20%">
      <formula>NOT(ISERROR(SEARCH("Muy Baja 20%",AO72)))</formula>
    </cfRule>
  </conditionalFormatting>
  <conditionalFormatting sqref="AO74:AP74">
    <cfRule type="cellIs" priority="2989" operator="equal">
      <formula>"Muy Baja 20%"</formula>
    </cfRule>
    <cfRule type="containsText" priority="2990" operator="containsText" text="Muy Baja 20%">
      <formula>NOT(ISERROR(SEARCH("Muy Baja 20%",AO74)))</formula>
    </cfRule>
  </conditionalFormatting>
  <conditionalFormatting sqref="AO76:AP76">
    <cfRule type="cellIs" priority="2961" operator="equal">
      <formula>"Muy Baja 20%"</formula>
    </cfRule>
    <cfRule type="containsText" priority="2962" operator="containsText" text="Muy Baja 20%">
      <formula>NOT(ISERROR(SEARCH("Muy Baja 20%",AO76)))</formula>
    </cfRule>
  </conditionalFormatting>
  <conditionalFormatting sqref="AO78:AP78">
    <cfRule type="cellIs" priority="2933" operator="equal">
      <formula>"Muy Baja 20%"</formula>
    </cfRule>
    <cfRule type="containsText" priority="2934" operator="containsText" text="Muy Baja 20%">
      <formula>NOT(ISERROR(SEARCH("Muy Baja 20%",AO78)))</formula>
    </cfRule>
  </conditionalFormatting>
  <conditionalFormatting sqref="AO80:AP80">
    <cfRule type="cellIs" priority="2905" operator="equal">
      <formula>"Muy Baja 20%"</formula>
    </cfRule>
    <cfRule type="containsText" priority="2906" operator="containsText" text="Muy Baja 20%">
      <formula>NOT(ISERROR(SEARCH("Muy Baja 20%",AO80)))</formula>
    </cfRule>
  </conditionalFormatting>
  <conditionalFormatting sqref="AO82:AP82">
    <cfRule type="cellIs" priority="2877" operator="equal">
      <formula>"Muy Baja 20%"</formula>
    </cfRule>
    <cfRule type="containsText" priority="2878" operator="containsText" text="Muy Baja 20%">
      <formula>NOT(ISERROR(SEARCH("Muy Baja 20%",AO82)))</formula>
    </cfRule>
  </conditionalFormatting>
  <conditionalFormatting sqref="AO84:AP84">
    <cfRule type="cellIs" priority="2597" operator="equal">
      <formula>"Muy Baja 20%"</formula>
    </cfRule>
    <cfRule type="containsText" priority="2598" operator="containsText" text="Muy Baja 20%">
      <formula>NOT(ISERROR(SEARCH("Muy Baja 20%",AO84)))</formula>
    </cfRule>
  </conditionalFormatting>
  <conditionalFormatting sqref="AO86:AP86">
    <cfRule type="cellIs" priority="2541" operator="equal">
      <formula>"Muy Baja 20%"</formula>
    </cfRule>
    <cfRule type="containsText" priority="2542" operator="containsText" text="Muy Baja 20%">
      <formula>NOT(ISERROR(SEARCH("Muy Baja 20%",AO86)))</formula>
    </cfRule>
  </conditionalFormatting>
  <conditionalFormatting sqref="AO88:AP88">
    <cfRule type="cellIs" priority="2457" operator="equal">
      <formula>"Muy Baja 20%"</formula>
    </cfRule>
    <cfRule type="containsText" priority="2458" operator="containsText" text="Muy Baja 20%">
      <formula>NOT(ISERROR(SEARCH("Muy Baja 20%",AO88)))</formula>
    </cfRule>
  </conditionalFormatting>
  <conditionalFormatting sqref="AO90:AP90">
    <cfRule type="cellIs" priority="2429" operator="equal">
      <formula>"Muy Baja 20%"</formula>
    </cfRule>
    <cfRule type="containsText" priority="2430" operator="containsText" text="Muy Baja 20%">
      <formula>NOT(ISERROR(SEARCH("Muy Baja 20%",AO90)))</formula>
    </cfRule>
  </conditionalFormatting>
  <conditionalFormatting sqref="AO92:AP92">
    <cfRule type="cellIs" priority="2401" operator="equal">
      <formula>"Muy Baja 20%"</formula>
    </cfRule>
    <cfRule type="containsText" priority="2402" operator="containsText" text="Muy Baja 20%">
      <formula>NOT(ISERROR(SEARCH("Muy Baja 20%",AO92)))</formula>
    </cfRule>
  </conditionalFormatting>
  <conditionalFormatting sqref="AO94:AP94">
    <cfRule type="cellIs" priority="2373" operator="equal">
      <formula>"Muy Baja 20%"</formula>
    </cfRule>
    <cfRule type="containsText" priority="2374" operator="containsText" text="Muy Baja 20%">
      <formula>NOT(ISERROR(SEARCH("Muy Baja 20%",AO94)))</formula>
    </cfRule>
  </conditionalFormatting>
  <conditionalFormatting sqref="AO96:AP96">
    <cfRule type="cellIs" priority="2345" operator="equal">
      <formula>"Muy Baja 20%"</formula>
    </cfRule>
    <cfRule type="containsText" priority="2346" operator="containsText" text="Muy Baja 20%">
      <formula>NOT(ISERROR(SEARCH("Muy Baja 20%",AO96)))</formula>
    </cfRule>
  </conditionalFormatting>
  <conditionalFormatting sqref="AO98:AP98">
    <cfRule type="cellIs" priority="2317" operator="equal">
      <formula>"Muy Baja 20%"</formula>
    </cfRule>
    <cfRule type="containsText" priority="2318" operator="containsText" text="Muy Baja 20%">
      <formula>NOT(ISERROR(SEARCH("Muy Baja 20%",AO98)))</formula>
    </cfRule>
  </conditionalFormatting>
  <conditionalFormatting sqref="AO100:AP100">
    <cfRule type="cellIs" priority="2289" operator="equal">
      <formula>"Muy Baja 20%"</formula>
    </cfRule>
    <cfRule type="containsText" priority="2290" operator="containsText" text="Muy Baja 20%">
      <formula>NOT(ISERROR(SEARCH("Muy Baja 20%",AO100)))</formula>
    </cfRule>
  </conditionalFormatting>
  <conditionalFormatting sqref="AO102:AP102">
    <cfRule type="cellIs" priority="2261" operator="equal">
      <formula>"Muy Baja 20%"</formula>
    </cfRule>
    <cfRule type="containsText" priority="2262" operator="containsText" text="Muy Baja 20%">
      <formula>NOT(ISERROR(SEARCH("Muy Baja 20%",AO102)))</formula>
    </cfRule>
  </conditionalFormatting>
  <conditionalFormatting sqref="AO104:AP104">
    <cfRule type="cellIs" priority="2205" operator="equal">
      <formula>"Muy Baja 20%"</formula>
    </cfRule>
    <cfRule type="containsText" priority="2206" operator="containsText" text="Muy Baja 20%">
      <formula>NOT(ISERROR(SEARCH("Muy Baja 20%",AO104)))</formula>
    </cfRule>
  </conditionalFormatting>
  <conditionalFormatting sqref="AO106:AP106">
    <cfRule type="cellIs" priority="2177" operator="equal">
      <formula>"Muy Baja 20%"</formula>
    </cfRule>
    <cfRule type="containsText" priority="2178" operator="containsText" text="Muy Baja 20%">
      <formula>NOT(ISERROR(SEARCH("Muy Baja 20%",AO106)))</formula>
    </cfRule>
  </conditionalFormatting>
  <conditionalFormatting sqref="AO108:AP108">
    <cfRule type="cellIs" priority="2149" operator="equal">
      <formula>"Muy Baja 20%"</formula>
    </cfRule>
    <cfRule type="containsText" priority="2150" operator="containsText" text="Muy Baja 20%">
      <formula>NOT(ISERROR(SEARCH("Muy Baja 20%",AO108)))</formula>
    </cfRule>
  </conditionalFormatting>
  <conditionalFormatting sqref="AO110:AP110">
    <cfRule type="cellIs" priority="2121" operator="equal">
      <formula>"Muy Baja 20%"</formula>
    </cfRule>
    <cfRule type="containsText" priority="2122" operator="containsText" text="Muy Baja 20%">
      <formula>NOT(ISERROR(SEARCH("Muy Baja 20%",AO110)))</formula>
    </cfRule>
  </conditionalFormatting>
  <conditionalFormatting sqref="AO112:AP112">
    <cfRule type="cellIs" priority="2093" operator="equal">
      <formula>"Muy Baja 20%"</formula>
    </cfRule>
    <cfRule type="containsText" priority="2094" operator="containsText" text="Muy Baja 20%">
      <formula>NOT(ISERROR(SEARCH("Muy Baja 20%",AO112)))</formula>
    </cfRule>
  </conditionalFormatting>
  <conditionalFormatting sqref="AO114:AP114">
    <cfRule type="cellIs" priority="2065" operator="equal">
      <formula>"Muy Baja 20%"</formula>
    </cfRule>
    <cfRule type="containsText" priority="2066" operator="containsText" text="Muy Baja 20%">
      <formula>NOT(ISERROR(SEARCH("Muy Baja 20%",AO114)))</formula>
    </cfRule>
  </conditionalFormatting>
  <conditionalFormatting sqref="AO116:AP116">
    <cfRule type="cellIs" priority="2037" operator="equal">
      <formula>"Muy Baja 20%"</formula>
    </cfRule>
    <cfRule type="containsText" priority="2038" operator="containsText" text="Muy Baja 20%">
      <formula>NOT(ISERROR(SEARCH("Muy Baja 20%",AO116)))</formula>
    </cfRule>
  </conditionalFormatting>
  <conditionalFormatting sqref="AO118:AP118">
    <cfRule type="cellIs" priority="2009" operator="equal">
      <formula>"Muy Baja 20%"</formula>
    </cfRule>
    <cfRule type="containsText" priority="2010" operator="containsText" text="Muy Baja 20%">
      <formula>NOT(ISERROR(SEARCH("Muy Baja 20%",AO118)))</formula>
    </cfRule>
  </conditionalFormatting>
  <conditionalFormatting sqref="AO120:AP120">
    <cfRule type="cellIs" priority="1981" operator="equal">
      <formula>"Muy Baja 20%"</formula>
    </cfRule>
    <cfRule type="containsText" priority="1982" operator="containsText" text="Muy Baja 20%">
      <formula>NOT(ISERROR(SEARCH("Muy Baja 20%",AO120)))</formula>
    </cfRule>
  </conditionalFormatting>
  <conditionalFormatting sqref="AO122:AP122">
    <cfRule type="cellIs" priority="1953" operator="equal">
      <formula>"Muy Baja 20%"</formula>
    </cfRule>
    <cfRule type="containsText" priority="1954" operator="containsText" text="Muy Baja 20%">
      <formula>NOT(ISERROR(SEARCH("Muy Baja 20%",AO122)))</formula>
    </cfRule>
  </conditionalFormatting>
  <conditionalFormatting sqref="AO124:AP124">
    <cfRule type="cellIs" priority="1925" operator="equal">
      <formula>"Muy Baja 20%"</formula>
    </cfRule>
    <cfRule type="containsText" priority="1926" operator="containsText" text="Muy Baja 20%">
      <formula>NOT(ISERROR(SEARCH("Muy Baja 20%",AO124)))</formula>
    </cfRule>
  </conditionalFormatting>
  <conditionalFormatting sqref="AO126:AP126">
    <cfRule type="cellIs" priority="1897" operator="equal">
      <formula>"Muy Baja 20%"</formula>
    </cfRule>
    <cfRule type="containsText" priority="1898" operator="containsText" text="Muy Baja 20%">
      <formula>NOT(ISERROR(SEARCH("Muy Baja 20%",AO126)))</formula>
    </cfRule>
  </conditionalFormatting>
  <conditionalFormatting sqref="AO128:AP128">
    <cfRule type="cellIs" priority="1869" operator="equal">
      <formula>"Muy Baja 20%"</formula>
    </cfRule>
    <cfRule type="containsText" priority="1870" operator="containsText" text="Muy Baja 20%">
      <formula>NOT(ISERROR(SEARCH("Muy Baja 20%",AO128)))</formula>
    </cfRule>
  </conditionalFormatting>
  <conditionalFormatting sqref="AO130:AP130">
    <cfRule type="cellIs" priority="1841" operator="equal">
      <formula>"Muy Baja 20%"</formula>
    </cfRule>
    <cfRule type="containsText" priority="1842" operator="containsText" text="Muy Baja 20%">
      <formula>NOT(ISERROR(SEARCH("Muy Baja 20%",AO130)))</formula>
    </cfRule>
  </conditionalFormatting>
  <conditionalFormatting sqref="AO132:AP132">
    <cfRule type="cellIs" priority="1813" operator="equal">
      <formula>"Muy Baja 20%"</formula>
    </cfRule>
    <cfRule type="containsText" priority="1814" operator="containsText" text="Muy Baja 20%">
      <formula>NOT(ISERROR(SEARCH("Muy Baja 20%",AO132)))</formula>
    </cfRule>
  </conditionalFormatting>
  <conditionalFormatting sqref="AO134:AP134">
    <cfRule type="cellIs" priority="1785" operator="equal">
      <formula>"Muy Baja 20%"</formula>
    </cfRule>
    <cfRule type="containsText" priority="1786" operator="containsText" text="Muy Baja 20%">
      <formula>NOT(ISERROR(SEARCH("Muy Baja 20%",AO134)))</formula>
    </cfRule>
  </conditionalFormatting>
  <conditionalFormatting sqref="AO136:AP136">
    <cfRule type="cellIs" priority="1757" operator="equal">
      <formula>"Muy Baja 20%"</formula>
    </cfRule>
    <cfRule type="containsText" priority="1758" operator="containsText" text="Muy Baja 20%">
      <formula>NOT(ISERROR(SEARCH("Muy Baja 20%",AO136)))</formula>
    </cfRule>
  </conditionalFormatting>
  <conditionalFormatting sqref="AO138:AP138">
    <cfRule type="cellIs" priority="1729" operator="equal">
      <formula>"Muy Baja 20%"</formula>
    </cfRule>
    <cfRule type="containsText" priority="1730" operator="containsText" text="Muy Baja 20%">
      <formula>NOT(ISERROR(SEARCH("Muy Baja 20%",AO138)))</formula>
    </cfRule>
  </conditionalFormatting>
  <conditionalFormatting sqref="AO140:AP140">
    <cfRule type="cellIs" priority="1701" operator="equal">
      <formula>"Muy Baja 20%"</formula>
    </cfRule>
    <cfRule type="containsText" priority="1702" operator="containsText" text="Muy Baja 20%">
      <formula>NOT(ISERROR(SEARCH("Muy Baja 20%",AO140)))</formula>
    </cfRule>
  </conditionalFormatting>
  <conditionalFormatting sqref="AO142:AP142">
    <cfRule type="cellIs" priority="1673" operator="equal">
      <formula>"Muy Baja 20%"</formula>
    </cfRule>
    <cfRule type="containsText" priority="1674" operator="containsText" text="Muy Baja 20%">
      <formula>NOT(ISERROR(SEARCH("Muy Baja 20%",AO142)))</formula>
    </cfRule>
  </conditionalFormatting>
  <conditionalFormatting sqref="AO144:AP144">
    <cfRule type="cellIs" priority="1645" operator="equal">
      <formula>"Muy Baja 20%"</formula>
    </cfRule>
    <cfRule type="containsText" priority="1646" operator="containsText" text="Muy Baja 20%">
      <formula>NOT(ISERROR(SEARCH("Muy Baja 20%",AO144)))</formula>
    </cfRule>
  </conditionalFormatting>
  <conditionalFormatting sqref="AO146:AP146">
    <cfRule type="cellIs" priority="1617" operator="equal">
      <formula>"Muy Baja 20%"</formula>
    </cfRule>
    <cfRule type="containsText" priority="1618" operator="containsText" text="Muy Baja 20%">
      <formula>NOT(ISERROR(SEARCH("Muy Baja 20%",AO146)))</formula>
    </cfRule>
  </conditionalFormatting>
  <conditionalFormatting sqref="AO148:AP148">
    <cfRule type="cellIs" priority="1589" operator="equal">
      <formula>"Muy Baja 20%"</formula>
    </cfRule>
    <cfRule type="containsText" priority="1590" operator="containsText" text="Muy Baja 20%">
      <formula>NOT(ISERROR(SEARCH("Muy Baja 20%",AO148)))</formula>
    </cfRule>
  </conditionalFormatting>
  <conditionalFormatting sqref="AO150:AP150">
    <cfRule type="cellIs" priority="1561" operator="equal">
      <formula>"Muy Baja 20%"</formula>
    </cfRule>
    <cfRule type="containsText" priority="1562" operator="containsText" text="Muy Baja 20%">
      <formula>NOT(ISERROR(SEARCH("Muy Baja 20%",AO150)))</formula>
    </cfRule>
  </conditionalFormatting>
  <conditionalFormatting sqref="AO152:AP152">
    <cfRule type="cellIs" priority="1533" operator="equal">
      <formula>"Muy Baja 20%"</formula>
    </cfRule>
    <cfRule type="containsText" priority="1534" operator="containsText" text="Muy Baja 20%">
      <formula>NOT(ISERROR(SEARCH("Muy Baja 20%",AO152)))</formula>
    </cfRule>
  </conditionalFormatting>
  <conditionalFormatting sqref="AO154:AP154 AO156:AP156 AO158:AP158 AO160:AP160 AO162:AP162 AO164:AP164 AO166:AP166 AO168:AP168">
    <cfRule type="cellIs" priority="1505" operator="equal">
      <formula>"Muy Baja 20%"</formula>
    </cfRule>
    <cfRule type="containsText" priority="1506" operator="containsText" text="Muy Baja 20%">
      <formula>NOT(ISERROR(SEARCH("Muy Baja 20%",AO154)))</formula>
    </cfRule>
  </conditionalFormatting>
  <conditionalFormatting sqref="AQ8 AQ10 AQ12 AQ14 AQ16 AQ18 AQ20 AQ22 AQ24">
    <cfRule type="cellIs" dxfId="407" priority="3898" operator="equal">
      <formula>"Extremo"</formula>
    </cfRule>
    <cfRule type="cellIs" dxfId="406" priority="3899" operator="equal">
      <formula>"Alto"</formula>
    </cfRule>
    <cfRule type="cellIs" dxfId="405" priority="3900" operator="equal">
      <formula>"Moderado"</formula>
    </cfRule>
    <cfRule type="cellIs" dxfId="404" priority="3901" operator="equal">
      <formula>"Bajo"</formula>
    </cfRule>
  </conditionalFormatting>
  <conditionalFormatting sqref="AQ26">
    <cfRule type="cellIs" dxfId="403" priority="3691" operator="equal">
      <formula>"Extremo"</formula>
    </cfRule>
    <cfRule type="cellIs" dxfId="402" priority="3692" operator="equal">
      <formula>"Alto"</formula>
    </cfRule>
    <cfRule type="cellIs" dxfId="401" priority="3693" operator="equal">
      <formula>"Moderado"</formula>
    </cfRule>
    <cfRule type="cellIs" dxfId="400" priority="3694" operator="equal">
      <formula>"Bajo"</formula>
    </cfRule>
  </conditionalFormatting>
  <conditionalFormatting sqref="AQ28">
    <cfRule type="cellIs" dxfId="399" priority="3635" operator="equal">
      <formula>"Extremo"</formula>
    </cfRule>
    <cfRule type="cellIs" dxfId="398" priority="3636" operator="equal">
      <formula>"Alto"</formula>
    </cfRule>
    <cfRule type="cellIs" dxfId="397" priority="3637" operator="equal">
      <formula>"Moderado"</formula>
    </cfRule>
    <cfRule type="cellIs" dxfId="396" priority="3638" operator="equal">
      <formula>"Bajo"</formula>
    </cfRule>
  </conditionalFormatting>
  <conditionalFormatting sqref="AQ30">
    <cfRule type="cellIs" dxfId="395" priority="3607" operator="equal">
      <formula>"Extremo"</formula>
    </cfRule>
    <cfRule type="cellIs" dxfId="394" priority="3608" operator="equal">
      <formula>"Alto"</formula>
    </cfRule>
    <cfRule type="cellIs" dxfId="393" priority="3609" operator="equal">
      <formula>"Moderado"</formula>
    </cfRule>
    <cfRule type="cellIs" dxfId="392" priority="3610" operator="equal">
      <formula>"Bajo"</formula>
    </cfRule>
  </conditionalFormatting>
  <conditionalFormatting sqref="AQ32">
    <cfRule type="cellIs" dxfId="391" priority="3579" operator="equal">
      <formula>"Extremo"</formula>
    </cfRule>
    <cfRule type="cellIs" dxfId="390" priority="3580" operator="equal">
      <formula>"Alto"</formula>
    </cfRule>
    <cfRule type="cellIs" dxfId="389" priority="3581" operator="equal">
      <formula>"Moderado"</formula>
    </cfRule>
    <cfRule type="cellIs" dxfId="388" priority="3582" operator="equal">
      <formula>"Bajo"</formula>
    </cfRule>
  </conditionalFormatting>
  <conditionalFormatting sqref="AQ34">
    <cfRule type="cellIs" dxfId="387" priority="3551" operator="equal">
      <formula>"Extremo"</formula>
    </cfRule>
    <cfRule type="cellIs" dxfId="386" priority="3552" operator="equal">
      <formula>"Alto"</formula>
    </cfRule>
    <cfRule type="cellIs" dxfId="385" priority="3553" operator="equal">
      <formula>"Moderado"</formula>
    </cfRule>
    <cfRule type="cellIs" dxfId="384" priority="3554" operator="equal">
      <formula>"Bajo"</formula>
    </cfRule>
  </conditionalFormatting>
  <conditionalFormatting sqref="AQ36">
    <cfRule type="cellIs" dxfId="383" priority="3523" operator="equal">
      <formula>"Extremo"</formula>
    </cfRule>
    <cfRule type="cellIs" dxfId="382" priority="3524" operator="equal">
      <formula>"Alto"</formula>
    </cfRule>
    <cfRule type="cellIs" dxfId="381" priority="3525" operator="equal">
      <formula>"Moderado"</formula>
    </cfRule>
    <cfRule type="cellIs" dxfId="380" priority="3526" operator="equal">
      <formula>"Bajo"</formula>
    </cfRule>
  </conditionalFormatting>
  <conditionalFormatting sqref="AQ38">
    <cfRule type="cellIs" dxfId="379" priority="3495" operator="equal">
      <formula>"Extremo"</formula>
    </cfRule>
    <cfRule type="cellIs" dxfId="378" priority="3496" operator="equal">
      <formula>"Alto"</formula>
    </cfRule>
    <cfRule type="cellIs" dxfId="377" priority="3497" operator="equal">
      <formula>"Moderado"</formula>
    </cfRule>
    <cfRule type="cellIs" dxfId="376" priority="3498" operator="equal">
      <formula>"Bajo"</formula>
    </cfRule>
  </conditionalFormatting>
  <conditionalFormatting sqref="AQ40">
    <cfRule type="cellIs" dxfId="375" priority="3467" operator="equal">
      <formula>"Extremo"</formula>
    </cfRule>
    <cfRule type="cellIs" dxfId="374" priority="3468" operator="equal">
      <formula>"Alto"</formula>
    </cfRule>
    <cfRule type="cellIs" dxfId="373" priority="3469" operator="equal">
      <formula>"Moderado"</formula>
    </cfRule>
    <cfRule type="cellIs" dxfId="372" priority="3470" operator="equal">
      <formula>"Bajo"</formula>
    </cfRule>
  </conditionalFormatting>
  <conditionalFormatting sqref="AQ42">
    <cfRule type="cellIs" dxfId="371" priority="3439" operator="equal">
      <formula>"Extremo"</formula>
    </cfRule>
    <cfRule type="cellIs" dxfId="370" priority="3440" operator="equal">
      <formula>"Alto"</formula>
    </cfRule>
    <cfRule type="cellIs" dxfId="369" priority="3441" operator="equal">
      <formula>"Moderado"</formula>
    </cfRule>
    <cfRule type="cellIs" dxfId="368" priority="3442" operator="equal">
      <formula>"Bajo"</formula>
    </cfRule>
  </conditionalFormatting>
  <conditionalFormatting sqref="AQ44">
    <cfRule type="cellIs" dxfId="367" priority="3411" operator="equal">
      <formula>"Extremo"</formula>
    </cfRule>
    <cfRule type="cellIs" dxfId="366" priority="3412" operator="equal">
      <formula>"Alto"</formula>
    </cfRule>
    <cfRule type="cellIs" dxfId="365" priority="3413" operator="equal">
      <formula>"Moderado"</formula>
    </cfRule>
    <cfRule type="cellIs" dxfId="364" priority="3414" operator="equal">
      <formula>"Bajo"</formula>
    </cfRule>
  </conditionalFormatting>
  <conditionalFormatting sqref="AQ46">
    <cfRule type="cellIs" dxfId="363" priority="3383" operator="equal">
      <formula>"Extremo"</formula>
    </cfRule>
    <cfRule type="cellIs" dxfId="362" priority="3384" operator="equal">
      <formula>"Alto"</formula>
    </cfRule>
    <cfRule type="cellIs" dxfId="361" priority="3385" operator="equal">
      <formula>"Moderado"</formula>
    </cfRule>
    <cfRule type="cellIs" dxfId="360" priority="3386" operator="equal">
      <formula>"Bajo"</formula>
    </cfRule>
  </conditionalFormatting>
  <conditionalFormatting sqref="AQ48">
    <cfRule type="cellIs" dxfId="359" priority="3355" operator="equal">
      <formula>"Extremo"</formula>
    </cfRule>
    <cfRule type="cellIs" dxfId="358" priority="3356" operator="equal">
      <formula>"Alto"</formula>
    </cfRule>
    <cfRule type="cellIs" dxfId="357" priority="3357" operator="equal">
      <formula>"Moderado"</formula>
    </cfRule>
    <cfRule type="cellIs" dxfId="356" priority="3358" operator="equal">
      <formula>"Bajo"</formula>
    </cfRule>
  </conditionalFormatting>
  <conditionalFormatting sqref="AQ50">
    <cfRule type="cellIs" dxfId="355" priority="3327" operator="equal">
      <formula>"Extremo"</formula>
    </cfRule>
    <cfRule type="cellIs" dxfId="354" priority="3328" operator="equal">
      <formula>"Alto"</formula>
    </cfRule>
    <cfRule type="cellIs" dxfId="353" priority="3329" operator="equal">
      <formula>"Moderado"</formula>
    </cfRule>
    <cfRule type="cellIs" dxfId="352" priority="3330" operator="equal">
      <formula>"Bajo"</formula>
    </cfRule>
  </conditionalFormatting>
  <conditionalFormatting sqref="AQ52">
    <cfRule type="cellIs" dxfId="351" priority="3299" operator="equal">
      <formula>"Extremo"</formula>
    </cfRule>
    <cfRule type="cellIs" dxfId="350" priority="3300" operator="equal">
      <formula>"Alto"</formula>
    </cfRule>
    <cfRule type="cellIs" dxfId="349" priority="3301" operator="equal">
      <formula>"Moderado"</formula>
    </cfRule>
    <cfRule type="cellIs" dxfId="348" priority="3302" operator="equal">
      <formula>"Bajo"</formula>
    </cfRule>
  </conditionalFormatting>
  <conditionalFormatting sqref="AQ54">
    <cfRule type="cellIs" dxfId="347" priority="3271" operator="equal">
      <formula>"Extremo"</formula>
    </cfRule>
    <cfRule type="cellIs" dxfId="346" priority="3272" operator="equal">
      <formula>"Alto"</formula>
    </cfRule>
    <cfRule type="cellIs" dxfId="345" priority="3273" operator="equal">
      <formula>"Moderado"</formula>
    </cfRule>
    <cfRule type="cellIs" dxfId="344" priority="3274" operator="equal">
      <formula>"Bajo"</formula>
    </cfRule>
  </conditionalFormatting>
  <conditionalFormatting sqref="AQ56">
    <cfRule type="cellIs" dxfId="343" priority="3243" operator="equal">
      <formula>"Extremo"</formula>
    </cfRule>
    <cfRule type="cellIs" dxfId="342" priority="3244" operator="equal">
      <formula>"Alto"</formula>
    </cfRule>
    <cfRule type="cellIs" dxfId="341" priority="3245" operator="equal">
      <formula>"Moderado"</formula>
    </cfRule>
    <cfRule type="cellIs" dxfId="340" priority="3246" operator="equal">
      <formula>"Bajo"</formula>
    </cfRule>
  </conditionalFormatting>
  <conditionalFormatting sqref="AQ58">
    <cfRule type="cellIs" dxfId="339" priority="3215" operator="equal">
      <formula>"Extremo"</formula>
    </cfRule>
    <cfRule type="cellIs" dxfId="338" priority="3216" operator="equal">
      <formula>"Alto"</formula>
    </cfRule>
    <cfRule type="cellIs" dxfId="337" priority="3217" operator="equal">
      <formula>"Moderado"</formula>
    </cfRule>
    <cfRule type="cellIs" dxfId="336" priority="3218" operator="equal">
      <formula>"Bajo"</formula>
    </cfRule>
  </conditionalFormatting>
  <conditionalFormatting sqref="AQ60">
    <cfRule type="cellIs" dxfId="335" priority="3187" operator="equal">
      <formula>"Extremo"</formula>
    </cfRule>
    <cfRule type="cellIs" dxfId="334" priority="3188" operator="equal">
      <formula>"Alto"</formula>
    </cfRule>
    <cfRule type="cellIs" dxfId="333" priority="3189" operator="equal">
      <formula>"Moderado"</formula>
    </cfRule>
    <cfRule type="cellIs" dxfId="332" priority="3190" operator="equal">
      <formula>"Bajo"</formula>
    </cfRule>
  </conditionalFormatting>
  <conditionalFormatting sqref="AQ62">
    <cfRule type="cellIs" dxfId="331" priority="3159" operator="equal">
      <formula>"Extremo"</formula>
    </cfRule>
    <cfRule type="cellIs" dxfId="330" priority="3160" operator="equal">
      <formula>"Alto"</formula>
    </cfRule>
    <cfRule type="cellIs" dxfId="329" priority="3161" operator="equal">
      <formula>"Moderado"</formula>
    </cfRule>
    <cfRule type="cellIs" dxfId="328" priority="3162" operator="equal">
      <formula>"Bajo"</formula>
    </cfRule>
  </conditionalFormatting>
  <conditionalFormatting sqref="AQ64">
    <cfRule type="cellIs" dxfId="327" priority="3131" operator="equal">
      <formula>"Extremo"</formula>
    </cfRule>
    <cfRule type="cellIs" dxfId="326" priority="3132" operator="equal">
      <formula>"Alto"</formula>
    </cfRule>
    <cfRule type="cellIs" dxfId="325" priority="3133" operator="equal">
      <formula>"Moderado"</formula>
    </cfRule>
    <cfRule type="cellIs" dxfId="324" priority="3134" operator="equal">
      <formula>"Bajo"</formula>
    </cfRule>
  </conditionalFormatting>
  <conditionalFormatting sqref="AQ66">
    <cfRule type="cellIs" dxfId="323" priority="3103" operator="equal">
      <formula>"Extremo"</formula>
    </cfRule>
    <cfRule type="cellIs" dxfId="322" priority="3104" operator="equal">
      <formula>"Alto"</formula>
    </cfRule>
    <cfRule type="cellIs" dxfId="321" priority="3105" operator="equal">
      <formula>"Moderado"</formula>
    </cfRule>
    <cfRule type="cellIs" dxfId="320" priority="3106" operator="equal">
      <formula>"Bajo"</formula>
    </cfRule>
  </conditionalFormatting>
  <conditionalFormatting sqref="AQ68">
    <cfRule type="cellIs" dxfId="319" priority="3075" operator="equal">
      <formula>"Extremo"</formula>
    </cfRule>
    <cfRule type="cellIs" dxfId="318" priority="3076" operator="equal">
      <formula>"Alto"</formula>
    </cfRule>
    <cfRule type="cellIs" dxfId="317" priority="3077" operator="equal">
      <formula>"Moderado"</formula>
    </cfRule>
    <cfRule type="cellIs" dxfId="316" priority="3078" operator="equal">
      <formula>"Bajo"</formula>
    </cfRule>
  </conditionalFormatting>
  <conditionalFormatting sqref="AQ70">
    <cfRule type="cellIs" dxfId="315" priority="3047" operator="equal">
      <formula>"Extremo"</formula>
    </cfRule>
    <cfRule type="cellIs" dxfId="314" priority="3048" operator="equal">
      <formula>"Alto"</formula>
    </cfRule>
    <cfRule type="cellIs" dxfId="313" priority="3049" operator="equal">
      <formula>"Moderado"</formula>
    </cfRule>
    <cfRule type="cellIs" dxfId="312" priority="3050" operator="equal">
      <formula>"Bajo"</formula>
    </cfRule>
  </conditionalFormatting>
  <conditionalFormatting sqref="AQ72">
    <cfRule type="cellIs" dxfId="311" priority="3019" operator="equal">
      <formula>"Extremo"</formula>
    </cfRule>
    <cfRule type="cellIs" dxfId="310" priority="3020" operator="equal">
      <formula>"Alto"</formula>
    </cfRule>
    <cfRule type="cellIs" dxfId="309" priority="3021" operator="equal">
      <formula>"Moderado"</formula>
    </cfRule>
    <cfRule type="cellIs" dxfId="308" priority="3022" operator="equal">
      <formula>"Bajo"</formula>
    </cfRule>
  </conditionalFormatting>
  <conditionalFormatting sqref="AQ74">
    <cfRule type="cellIs" dxfId="307" priority="2991" operator="equal">
      <formula>"Extremo"</formula>
    </cfRule>
    <cfRule type="cellIs" dxfId="306" priority="2992" operator="equal">
      <formula>"Alto"</formula>
    </cfRule>
    <cfRule type="cellIs" dxfId="305" priority="2993" operator="equal">
      <formula>"Moderado"</formula>
    </cfRule>
    <cfRule type="cellIs" dxfId="304" priority="2994" operator="equal">
      <formula>"Bajo"</formula>
    </cfRule>
  </conditionalFormatting>
  <conditionalFormatting sqref="AQ76">
    <cfRule type="cellIs" dxfId="303" priority="2963" operator="equal">
      <formula>"Extremo"</formula>
    </cfRule>
    <cfRule type="cellIs" dxfId="302" priority="2964" operator="equal">
      <formula>"Alto"</formula>
    </cfRule>
    <cfRule type="cellIs" dxfId="301" priority="2965" operator="equal">
      <formula>"Moderado"</formula>
    </cfRule>
    <cfRule type="cellIs" dxfId="300" priority="2966" operator="equal">
      <formula>"Bajo"</formula>
    </cfRule>
  </conditionalFormatting>
  <conditionalFormatting sqref="AQ78">
    <cfRule type="cellIs" dxfId="299" priority="2935" operator="equal">
      <formula>"Extremo"</formula>
    </cfRule>
    <cfRule type="cellIs" dxfId="298" priority="2936" operator="equal">
      <formula>"Alto"</formula>
    </cfRule>
    <cfRule type="cellIs" dxfId="297" priority="2937" operator="equal">
      <formula>"Moderado"</formula>
    </cfRule>
    <cfRule type="cellIs" dxfId="296" priority="2938" operator="equal">
      <formula>"Bajo"</formula>
    </cfRule>
  </conditionalFormatting>
  <conditionalFormatting sqref="AQ80">
    <cfRule type="cellIs" dxfId="295" priority="2907" operator="equal">
      <formula>"Extremo"</formula>
    </cfRule>
    <cfRule type="cellIs" dxfId="294" priority="2908" operator="equal">
      <formula>"Alto"</formula>
    </cfRule>
    <cfRule type="cellIs" dxfId="293" priority="2909" operator="equal">
      <formula>"Moderado"</formula>
    </cfRule>
    <cfRule type="cellIs" dxfId="292" priority="2910" operator="equal">
      <formula>"Bajo"</formula>
    </cfRule>
  </conditionalFormatting>
  <conditionalFormatting sqref="AQ82">
    <cfRule type="cellIs" dxfId="291" priority="2879" operator="equal">
      <formula>"Extremo"</formula>
    </cfRule>
    <cfRule type="cellIs" dxfId="290" priority="2880" operator="equal">
      <formula>"Alto"</formula>
    </cfRule>
    <cfRule type="cellIs" dxfId="289" priority="2881" operator="equal">
      <formula>"Moderado"</formula>
    </cfRule>
    <cfRule type="cellIs" dxfId="288" priority="2882" operator="equal">
      <formula>"Bajo"</formula>
    </cfRule>
  </conditionalFormatting>
  <conditionalFormatting sqref="AQ84">
    <cfRule type="cellIs" dxfId="287" priority="2599" operator="equal">
      <formula>"Extremo"</formula>
    </cfRule>
    <cfRule type="cellIs" dxfId="286" priority="2600" operator="equal">
      <formula>"Alto"</formula>
    </cfRule>
    <cfRule type="cellIs" dxfId="285" priority="2601" operator="equal">
      <formula>"Moderado"</formula>
    </cfRule>
    <cfRule type="cellIs" dxfId="284" priority="2602" operator="equal">
      <formula>"Bajo"</formula>
    </cfRule>
  </conditionalFormatting>
  <conditionalFormatting sqref="AQ86">
    <cfRule type="cellIs" dxfId="283" priority="2543" operator="equal">
      <formula>"Extremo"</formula>
    </cfRule>
    <cfRule type="cellIs" dxfId="282" priority="2544" operator="equal">
      <formula>"Alto"</formula>
    </cfRule>
    <cfRule type="cellIs" dxfId="281" priority="2545" operator="equal">
      <formula>"Moderado"</formula>
    </cfRule>
    <cfRule type="cellIs" dxfId="280" priority="2546" operator="equal">
      <formula>"Bajo"</formula>
    </cfRule>
  </conditionalFormatting>
  <conditionalFormatting sqref="AQ88">
    <cfRule type="cellIs" dxfId="279" priority="2459" operator="equal">
      <formula>"Extremo"</formula>
    </cfRule>
    <cfRule type="cellIs" dxfId="278" priority="2460" operator="equal">
      <formula>"Alto"</formula>
    </cfRule>
    <cfRule type="cellIs" dxfId="277" priority="2461" operator="equal">
      <formula>"Moderado"</formula>
    </cfRule>
    <cfRule type="cellIs" dxfId="276" priority="2462" operator="equal">
      <formula>"Bajo"</formula>
    </cfRule>
  </conditionalFormatting>
  <conditionalFormatting sqref="AQ90">
    <cfRule type="cellIs" dxfId="275" priority="2431" operator="equal">
      <formula>"Extremo"</formula>
    </cfRule>
    <cfRule type="cellIs" dxfId="274" priority="2432" operator="equal">
      <formula>"Alto"</formula>
    </cfRule>
    <cfRule type="cellIs" dxfId="273" priority="2433" operator="equal">
      <formula>"Moderado"</formula>
    </cfRule>
    <cfRule type="cellIs" dxfId="272" priority="2434" operator="equal">
      <formula>"Bajo"</formula>
    </cfRule>
  </conditionalFormatting>
  <conditionalFormatting sqref="AQ92">
    <cfRule type="cellIs" dxfId="271" priority="2403" operator="equal">
      <formula>"Extremo"</formula>
    </cfRule>
    <cfRule type="cellIs" dxfId="270" priority="2404" operator="equal">
      <formula>"Alto"</formula>
    </cfRule>
    <cfRule type="cellIs" dxfId="269" priority="2405" operator="equal">
      <formula>"Moderado"</formula>
    </cfRule>
    <cfRule type="cellIs" dxfId="268" priority="2406" operator="equal">
      <formula>"Bajo"</formula>
    </cfRule>
  </conditionalFormatting>
  <conditionalFormatting sqref="AQ94">
    <cfRule type="cellIs" dxfId="267" priority="2375" operator="equal">
      <formula>"Extremo"</formula>
    </cfRule>
    <cfRule type="cellIs" dxfId="266" priority="2376" operator="equal">
      <formula>"Alto"</formula>
    </cfRule>
    <cfRule type="cellIs" dxfId="265" priority="2377" operator="equal">
      <formula>"Moderado"</formula>
    </cfRule>
    <cfRule type="cellIs" dxfId="264" priority="2378" operator="equal">
      <formula>"Bajo"</formula>
    </cfRule>
  </conditionalFormatting>
  <conditionalFormatting sqref="AQ96">
    <cfRule type="cellIs" dxfId="263" priority="2347" operator="equal">
      <formula>"Extremo"</formula>
    </cfRule>
    <cfRule type="cellIs" dxfId="262" priority="2348" operator="equal">
      <formula>"Alto"</formula>
    </cfRule>
    <cfRule type="cellIs" dxfId="261" priority="2349" operator="equal">
      <formula>"Moderado"</formula>
    </cfRule>
    <cfRule type="cellIs" dxfId="260" priority="2350" operator="equal">
      <formula>"Bajo"</formula>
    </cfRule>
  </conditionalFormatting>
  <conditionalFormatting sqref="AQ98">
    <cfRule type="cellIs" dxfId="259" priority="2319" operator="equal">
      <formula>"Extremo"</formula>
    </cfRule>
    <cfRule type="cellIs" dxfId="258" priority="2320" operator="equal">
      <formula>"Alto"</formula>
    </cfRule>
    <cfRule type="cellIs" dxfId="257" priority="2321" operator="equal">
      <formula>"Moderado"</formula>
    </cfRule>
    <cfRule type="cellIs" dxfId="256" priority="2322" operator="equal">
      <formula>"Bajo"</formula>
    </cfRule>
  </conditionalFormatting>
  <conditionalFormatting sqref="AQ100">
    <cfRule type="cellIs" dxfId="255" priority="2291" operator="equal">
      <formula>"Extremo"</formula>
    </cfRule>
    <cfRule type="cellIs" dxfId="254" priority="2292" operator="equal">
      <formula>"Alto"</formula>
    </cfRule>
    <cfRule type="cellIs" dxfId="253" priority="2293" operator="equal">
      <formula>"Moderado"</formula>
    </cfRule>
    <cfRule type="cellIs" dxfId="252" priority="2294" operator="equal">
      <formula>"Bajo"</formula>
    </cfRule>
  </conditionalFormatting>
  <conditionalFormatting sqref="AQ102">
    <cfRule type="cellIs" dxfId="251" priority="2263" operator="equal">
      <formula>"Extremo"</formula>
    </cfRule>
    <cfRule type="cellIs" dxfId="250" priority="2264" operator="equal">
      <formula>"Alto"</formula>
    </cfRule>
    <cfRule type="cellIs" dxfId="249" priority="2265" operator="equal">
      <formula>"Moderado"</formula>
    </cfRule>
    <cfRule type="cellIs" dxfId="248" priority="2266" operator="equal">
      <formula>"Bajo"</formula>
    </cfRule>
  </conditionalFormatting>
  <conditionalFormatting sqref="AQ104">
    <cfRule type="cellIs" dxfId="247" priority="2207" operator="equal">
      <formula>"Extremo"</formula>
    </cfRule>
    <cfRule type="cellIs" dxfId="246" priority="2208" operator="equal">
      <formula>"Alto"</formula>
    </cfRule>
    <cfRule type="cellIs" dxfId="245" priority="2209" operator="equal">
      <formula>"Moderado"</formula>
    </cfRule>
    <cfRule type="cellIs" dxfId="244" priority="2210" operator="equal">
      <formula>"Bajo"</formula>
    </cfRule>
  </conditionalFormatting>
  <conditionalFormatting sqref="AQ106">
    <cfRule type="cellIs" dxfId="243" priority="2179" operator="equal">
      <formula>"Extremo"</formula>
    </cfRule>
    <cfRule type="cellIs" dxfId="242" priority="2180" operator="equal">
      <formula>"Alto"</formula>
    </cfRule>
    <cfRule type="cellIs" dxfId="241" priority="2181" operator="equal">
      <formula>"Moderado"</formula>
    </cfRule>
    <cfRule type="cellIs" dxfId="240" priority="2182" operator="equal">
      <formula>"Bajo"</formula>
    </cfRule>
  </conditionalFormatting>
  <conditionalFormatting sqref="AQ108">
    <cfRule type="cellIs" dxfId="239" priority="2151" operator="equal">
      <formula>"Extremo"</formula>
    </cfRule>
    <cfRule type="cellIs" dxfId="238" priority="2152" operator="equal">
      <formula>"Alto"</formula>
    </cfRule>
    <cfRule type="cellIs" dxfId="237" priority="2153" operator="equal">
      <formula>"Moderado"</formula>
    </cfRule>
    <cfRule type="cellIs" dxfId="236" priority="2154" operator="equal">
      <formula>"Bajo"</formula>
    </cfRule>
  </conditionalFormatting>
  <conditionalFormatting sqref="AQ110">
    <cfRule type="cellIs" dxfId="235" priority="2123" operator="equal">
      <formula>"Extremo"</formula>
    </cfRule>
    <cfRule type="cellIs" dxfId="234" priority="2124" operator="equal">
      <formula>"Alto"</formula>
    </cfRule>
    <cfRule type="cellIs" dxfId="233" priority="2125" operator="equal">
      <formula>"Moderado"</formula>
    </cfRule>
    <cfRule type="cellIs" dxfId="232" priority="2126" operator="equal">
      <formula>"Bajo"</formula>
    </cfRule>
  </conditionalFormatting>
  <conditionalFormatting sqref="AQ112">
    <cfRule type="cellIs" dxfId="231" priority="2095" operator="equal">
      <formula>"Extremo"</formula>
    </cfRule>
    <cfRule type="cellIs" dxfId="230" priority="2096" operator="equal">
      <formula>"Alto"</formula>
    </cfRule>
    <cfRule type="cellIs" dxfId="229" priority="2097" operator="equal">
      <formula>"Moderado"</formula>
    </cfRule>
    <cfRule type="cellIs" dxfId="228" priority="2098" operator="equal">
      <formula>"Bajo"</formula>
    </cfRule>
  </conditionalFormatting>
  <conditionalFormatting sqref="AQ114">
    <cfRule type="cellIs" dxfId="227" priority="2067" operator="equal">
      <formula>"Extremo"</formula>
    </cfRule>
    <cfRule type="cellIs" dxfId="226" priority="2068" operator="equal">
      <formula>"Alto"</formula>
    </cfRule>
    <cfRule type="cellIs" dxfId="225" priority="2069" operator="equal">
      <formula>"Moderado"</formula>
    </cfRule>
    <cfRule type="cellIs" dxfId="224" priority="2070" operator="equal">
      <formula>"Bajo"</formula>
    </cfRule>
  </conditionalFormatting>
  <conditionalFormatting sqref="AQ116">
    <cfRule type="cellIs" dxfId="223" priority="2039" operator="equal">
      <formula>"Extremo"</formula>
    </cfRule>
    <cfRule type="cellIs" dxfId="222" priority="2040" operator="equal">
      <formula>"Alto"</formula>
    </cfRule>
    <cfRule type="cellIs" dxfId="221" priority="2041" operator="equal">
      <formula>"Moderado"</formula>
    </cfRule>
    <cfRule type="cellIs" dxfId="220" priority="2042" operator="equal">
      <formula>"Bajo"</formula>
    </cfRule>
  </conditionalFormatting>
  <conditionalFormatting sqref="AQ118">
    <cfRule type="cellIs" dxfId="219" priority="2011" operator="equal">
      <formula>"Extremo"</formula>
    </cfRule>
    <cfRule type="cellIs" dxfId="218" priority="2012" operator="equal">
      <formula>"Alto"</formula>
    </cfRule>
    <cfRule type="cellIs" dxfId="217" priority="2013" operator="equal">
      <formula>"Moderado"</formula>
    </cfRule>
    <cfRule type="cellIs" dxfId="216" priority="2014" operator="equal">
      <formula>"Bajo"</formula>
    </cfRule>
  </conditionalFormatting>
  <conditionalFormatting sqref="AQ120">
    <cfRule type="cellIs" dxfId="215" priority="1983" operator="equal">
      <formula>"Extremo"</formula>
    </cfRule>
    <cfRule type="cellIs" dxfId="214" priority="1984" operator="equal">
      <formula>"Alto"</formula>
    </cfRule>
    <cfRule type="cellIs" dxfId="213" priority="1985" operator="equal">
      <formula>"Moderado"</formula>
    </cfRule>
    <cfRule type="cellIs" dxfId="212" priority="1986" operator="equal">
      <formula>"Bajo"</formula>
    </cfRule>
  </conditionalFormatting>
  <conditionalFormatting sqref="AQ122">
    <cfRule type="cellIs" dxfId="211" priority="1955" operator="equal">
      <formula>"Extremo"</formula>
    </cfRule>
    <cfRule type="cellIs" dxfId="210" priority="1956" operator="equal">
      <formula>"Alto"</formula>
    </cfRule>
    <cfRule type="cellIs" dxfId="209" priority="1957" operator="equal">
      <formula>"Moderado"</formula>
    </cfRule>
    <cfRule type="cellIs" dxfId="208" priority="1958" operator="equal">
      <formula>"Bajo"</formula>
    </cfRule>
  </conditionalFormatting>
  <conditionalFormatting sqref="AQ124">
    <cfRule type="cellIs" dxfId="207" priority="1927" operator="equal">
      <formula>"Extremo"</formula>
    </cfRule>
    <cfRule type="cellIs" dxfId="206" priority="1928" operator="equal">
      <formula>"Alto"</formula>
    </cfRule>
    <cfRule type="cellIs" dxfId="205" priority="1929" operator="equal">
      <formula>"Moderado"</formula>
    </cfRule>
    <cfRule type="cellIs" dxfId="204" priority="1930" operator="equal">
      <formula>"Bajo"</formula>
    </cfRule>
  </conditionalFormatting>
  <conditionalFormatting sqref="AQ126">
    <cfRule type="cellIs" dxfId="203" priority="1899" operator="equal">
      <formula>"Extremo"</formula>
    </cfRule>
    <cfRule type="cellIs" dxfId="202" priority="1900" operator="equal">
      <formula>"Alto"</formula>
    </cfRule>
    <cfRule type="cellIs" dxfId="201" priority="1901" operator="equal">
      <formula>"Moderado"</formula>
    </cfRule>
    <cfRule type="cellIs" dxfId="200" priority="1902" operator="equal">
      <formula>"Bajo"</formula>
    </cfRule>
  </conditionalFormatting>
  <conditionalFormatting sqref="AQ128">
    <cfRule type="cellIs" dxfId="199" priority="1871" operator="equal">
      <formula>"Extremo"</formula>
    </cfRule>
    <cfRule type="cellIs" dxfId="198" priority="1872" operator="equal">
      <formula>"Alto"</formula>
    </cfRule>
    <cfRule type="cellIs" dxfId="197" priority="1873" operator="equal">
      <formula>"Moderado"</formula>
    </cfRule>
    <cfRule type="cellIs" dxfId="196" priority="1874" operator="equal">
      <formula>"Bajo"</formula>
    </cfRule>
  </conditionalFormatting>
  <conditionalFormatting sqref="AQ130">
    <cfRule type="cellIs" dxfId="195" priority="1843" operator="equal">
      <formula>"Extremo"</formula>
    </cfRule>
    <cfRule type="cellIs" dxfId="194" priority="1844" operator="equal">
      <formula>"Alto"</formula>
    </cfRule>
    <cfRule type="cellIs" dxfId="193" priority="1845" operator="equal">
      <formula>"Moderado"</formula>
    </cfRule>
    <cfRule type="cellIs" dxfId="192" priority="1846" operator="equal">
      <formula>"Bajo"</formula>
    </cfRule>
  </conditionalFormatting>
  <conditionalFormatting sqref="AQ132">
    <cfRule type="cellIs" dxfId="191" priority="1815" operator="equal">
      <formula>"Extremo"</formula>
    </cfRule>
    <cfRule type="cellIs" dxfId="190" priority="1816" operator="equal">
      <formula>"Alto"</formula>
    </cfRule>
    <cfRule type="cellIs" dxfId="189" priority="1817" operator="equal">
      <formula>"Moderado"</formula>
    </cfRule>
    <cfRule type="cellIs" dxfId="188" priority="1818" operator="equal">
      <formula>"Bajo"</formula>
    </cfRule>
  </conditionalFormatting>
  <conditionalFormatting sqref="AQ134">
    <cfRule type="cellIs" dxfId="187" priority="1787" operator="equal">
      <formula>"Extremo"</formula>
    </cfRule>
    <cfRule type="cellIs" dxfId="186" priority="1788" operator="equal">
      <formula>"Alto"</formula>
    </cfRule>
    <cfRule type="cellIs" dxfId="185" priority="1789" operator="equal">
      <formula>"Moderado"</formula>
    </cfRule>
    <cfRule type="cellIs" dxfId="184" priority="1790" operator="equal">
      <formula>"Bajo"</formula>
    </cfRule>
  </conditionalFormatting>
  <conditionalFormatting sqref="AQ136">
    <cfRule type="cellIs" dxfId="183" priority="1759" operator="equal">
      <formula>"Extremo"</formula>
    </cfRule>
    <cfRule type="cellIs" dxfId="182" priority="1760" operator="equal">
      <formula>"Alto"</formula>
    </cfRule>
    <cfRule type="cellIs" dxfId="181" priority="1761" operator="equal">
      <formula>"Moderado"</formula>
    </cfRule>
    <cfRule type="cellIs" dxfId="180" priority="1762" operator="equal">
      <formula>"Bajo"</formula>
    </cfRule>
  </conditionalFormatting>
  <conditionalFormatting sqref="AQ138">
    <cfRule type="cellIs" dxfId="179" priority="1731" operator="equal">
      <formula>"Extremo"</formula>
    </cfRule>
    <cfRule type="cellIs" dxfId="178" priority="1732" operator="equal">
      <formula>"Alto"</formula>
    </cfRule>
    <cfRule type="cellIs" dxfId="177" priority="1733" operator="equal">
      <formula>"Moderado"</formula>
    </cfRule>
    <cfRule type="cellIs" dxfId="176" priority="1734" operator="equal">
      <formula>"Bajo"</formula>
    </cfRule>
  </conditionalFormatting>
  <conditionalFormatting sqref="AQ140">
    <cfRule type="cellIs" dxfId="175" priority="1703" operator="equal">
      <formula>"Extremo"</formula>
    </cfRule>
    <cfRule type="cellIs" dxfId="174" priority="1704" operator="equal">
      <formula>"Alto"</formula>
    </cfRule>
    <cfRule type="cellIs" dxfId="173" priority="1705" operator="equal">
      <formula>"Moderado"</formula>
    </cfRule>
    <cfRule type="cellIs" dxfId="172" priority="1706" operator="equal">
      <formula>"Bajo"</formula>
    </cfRule>
  </conditionalFormatting>
  <conditionalFormatting sqref="AQ142">
    <cfRule type="cellIs" dxfId="171" priority="1675" operator="equal">
      <formula>"Extremo"</formula>
    </cfRule>
    <cfRule type="cellIs" dxfId="170" priority="1676" operator="equal">
      <formula>"Alto"</formula>
    </cfRule>
    <cfRule type="cellIs" dxfId="169" priority="1677" operator="equal">
      <formula>"Moderado"</formula>
    </cfRule>
    <cfRule type="cellIs" dxfId="168" priority="1678" operator="equal">
      <formula>"Bajo"</formula>
    </cfRule>
  </conditionalFormatting>
  <conditionalFormatting sqref="AQ144">
    <cfRule type="cellIs" dxfId="167" priority="1647" operator="equal">
      <formula>"Extremo"</formula>
    </cfRule>
    <cfRule type="cellIs" dxfId="166" priority="1648" operator="equal">
      <formula>"Alto"</formula>
    </cfRule>
    <cfRule type="cellIs" dxfId="165" priority="1649" operator="equal">
      <formula>"Moderado"</formula>
    </cfRule>
    <cfRule type="cellIs" dxfId="164" priority="1650" operator="equal">
      <formula>"Bajo"</formula>
    </cfRule>
  </conditionalFormatting>
  <conditionalFormatting sqref="AQ146">
    <cfRule type="cellIs" dxfId="163" priority="1619" operator="equal">
      <formula>"Extremo"</formula>
    </cfRule>
    <cfRule type="cellIs" dxfId="162" priority="1620" operator="equal">
      <formula>"Alto"</formula>
    </cfRule>
    <cfRule type="cellIs" dxfId="161" priority="1621" operator="equal">
      <formula>"Moderado"</formula>
    </cfRule>
    <cfRule type="cellIs" dxfId="160" priority="1622" operator="equal">
      <formula>"Bajo"</formula>
    </cfRule>
  </conditionalFormatting>
  <conditionalFormatting sqref="AQ148">
    <cfRule type="cellIs" dxfId="159" priority="1591" operator="equal">
      <formula>"Extremo"</formula>
    </cfRule>
    <cfRule type="cellIs" dxfId="158" priority="1592" operator="equal">
      <formula>"Alto"</formula>
    </cfRule>
    <cfRule type="cellIs" dxfId="157" priority="1593" operator="equal">
      <formula>"Moderado"</formula>
    </cfRule>
    <cfRule type="cellIs" dxfId="156" priority="1594" operator="equal">
      <formula>"Bajo"</formula>
    </cfRule>
  </conditionalFormatting>
  <conditionalFormatting sqref="AQ150">
    <cfRule type="cellIs" dxfId="155" priority="1563" operator="equal">
      <formula>"Extremo"</formula>
    </cfRule>
    <cfRule type="cellIs" dxfId="154" priority="1564" operator="equal">
      <formula>"Alto"</formula>
    </cfRule>
    <cfRule type="cellIs" dxfId="153" priority="1565" operator="equal">
      <formula>"Moderado"</formula>
    </cfRule>
    <cfRule type="cellIs" dxfId="152" priority="1566" operator="equal">
      <formula>"Bajo"</formula>
    </cfRule>
  </conditionalFormatting>
  <conditionalFormatting sqref="AQ152">
    <cfRule type="cellIs" dxfId="151" priority="1535" operator="equal">
      <formula>"Extremo"</formula>
    </cfRule>
    <cfRule type="cellIs" dxfId="150" priority="1536" operator="equal">
      <formula>"Alto"</formula>
    </cfRule>
    <cfRule type="cellIs" dxfId="149" priority="1537" operator="equal">
      <formula>"Moderado"</formula>
    </cfRule>
    <cfRule type="cellIs" dxfId="148" priority="1538" operator="equal">
      <formula>"Bajo"</formula>
    </cfRule>
  </conditionalFormatting>
  <conditionalFormatting sqref="AQ154 AQ156 AQ158 AQ160 AQ162 AQ164 AQ166 AQ168">
    <cfRule type="cellIs" dxfId="147" priority="1507" operator="equal">
      <formula>"Extremo"</formula>
    </cfRule>
    <cfRule type="cellIs" dxfId="146" priority="1508" operator="equal">
      <formula>"Alto"</formula>
    </cfRule>
    <cfRule type="cellIs" dxfId="145" priority="1509" operator="equal">
      <formula>"Moderado"</formula>
    </cfRule>
    <cfRule type="cellIs" dxfId="144" priority="1510" operator="equal">
      <formula>"Bajo"</formula>
    </cfRule>
  </conditionalFormatting>
  <conditionalFormatting sqref="Z170:Z255 Z259:Z260 Z264:Z311">
    <cfRule type="cellIs" priority="1317" operator="equal">
      <formula>"Muy Baja 20%"</formula>
    </cfRule>
    <cfRule type="containsText" priority="1318" operator="containsText" text="Muy Baja 20%">
      <formula>NOT(ISERROR(SEARCH("Muy Baja 20%",Z170)))</formula>
    </cfRule>
  </conditionalFormatting>
  <conditionalFormatting sqref="AF170:AF175">
    <cfRule type="cellIs" priority="1311" operator="equal">
      <formula>"Muy Baja 20%"</formula>
    </cfRule>
    <cfRule type="containsText" priority="1312" operator="containsText" text="Muy Baja 20%">
      <formula>NOT(ISERROR(SEARCH("Muy Baja 20%",AF170)))</formula>
    </cfRule>
  </conditionalFormatting>
  <conditionalFormatting sqref="Q170:R170 Q172:R172 Q174:R174">
    <cfRule type="cellIs" priority="1305" operator="equal">
      <formula>"Muy Baja 20%"</formula>
    </cfRule>
    <cfRule type="containsText" priority="1306" operator="containsText" text="Muy Baja 20%">
      <formula>NOT(ISERROR(SEARCH("Muy Baja 20%",Q170)))</formula>
    </cfRule>
  </conditionalFormatting>
  <conditionalFormatting sqref="S170:S175">
    <cfRule type="containsText" dxfId="143" priority="1313" operator="containsText" text="Bajo">
      <formula>NOT(ISERROR(SEARCH("Bajo",S170)))</formula>
    </cfRule>
    <cfRule type="containsText" dxfId="142" priority="1314" operator="containsText" text="Moderado">
      <formula>NOT(ISERROR(SEARCH("Moderado",S170)))</formula>
    </cfRule>
    <cfRule type="containsText" dxfId="141" priority="1315" operator="containsText" text="Alto">
      <formula>NOT(ISERROR(SEARCH("Alto",S170)))</formula>
    </cfRule>
    <cfRule type="containsText" dxfId="140" priority="1316" operator="containsText" text="Extremo">
      <formula>NOT(ISERROR(SEARCH("Extremo",S170)))</formula>
    </cfRule>
  </conditionalFormatting>
  <conditionalFormatting sqref="AH170:AI175">
    <cfRule type="cellIs" priority="1309" operator="equal">
      <formula>"Muy Baja 20%"</formula>
    </cfRule>
    <cfRule type="containsText" priority="1310" operator="containsText" text="Muy Baja 20%">
      <formula>NOT(ISERROR(SEARCH("Muy Baja 20%",AH170)))</formula>
    </cfRule>
  </conditionalFormatting>
  <conditionalFormatting sqref="O170 O172 O174">
    <cfRule type="cellIs" priority="1307" operator="equal">
      <formula>"Muy Baja 20%"</formula>
    </cfRule>
    <cfRule type="containsText" priority="1308" operator="containsText" text="Muy Baja 20%">
      <formula>NOT(ISERROR(SEARCH("Muy Baja 20%",O170)))</formula>
    </cfRule>
  </conditionalFormatting>
  <conditionalFormatting sqref="AO170:AP170 AO172:AP172 AO174:AP174">
    <cfRule type="cellIs" priority="1299" operator="equal">
      <formula>"Muy Baja 20%"</formula>
    </cfRule>
    <cfRule type="containsText" priority="1300" operator="containsText" text="Muy Baja 20%">
      <formula>NOT(ISERROR(SEARCH("Muy Baja 20%",AO170)))</formula>
    </cfRule>
  </conditionalFormatting>
  <conditionalFormatting sqref="AQ170 AQ172 AQ174">
    <cfRule type="cellIs" dxfId="139" priority="1301" operator="equal">
      <formula>"Extremo"</formula>
    </cfRule>
    <cfRule type="cellIs" dxfId="138" priority="1302" operator="equal">
      <formula>"Alto"</formula>
    </cfRule>
    <cfRule type="cellIs" dxfId="137" priority="1303" operator="equal">
      <formula>"Moderado"</formula>
    </cfRule>
    <cfRule type="cellIs" dxfId="136" priority="1304" operator="equal">
      <formula>"Bajo"</formula>
    </cfRule>
  </conditionalFormatting>
  <conditionalFormatting sqref="AO176:AP176 AO178:AP178 AO180:AP180 AO182:AP182 AO184:AP184 AO186:AP186 AO188:AP188 AO190:AP190 AO192:AP192 AO194:AP194 AO196:AP196 AO198:AP198 AO200:AP200 AO202:AP202 AO204:AP204 AO206:AP206 AO208:AP208 AO210:AP210 AO212:AP212 AO214:AP214 AO216:AP216 AO218:AP218 AO220:AP220 AO222:AP222 AO224:AP224 AO226:AP226 AO228:AP228 AO230:AP230 AO232:AP232 AO234:AP234 AO236:AP236 AO238:AP238 AO240:AP240 AO242:AP242 AO244:AP244 AO246:AP246 AO248:AP248 AO250:AP250 AO252:AP252 AO254:AP254 AO259:AP259 AO264:AP264 AO266:AP266 AO268:AP268 AO270:AP270 AO272:AP272 AO274:AP274 AO276:AP276 AO278:AP278 AO280:AP280 AO282:AP282 AO284:AP284 AO286:AP286 AO288:AP288 AO290:AP290 AO292:AP292 AO294:AP294 AO296:AP296 AO298:AP298 AO300:AP300 AO302:AP302 AO304:AP304 AO306:AP306 AO308:AP308 AO310:AP310 AO330:AP330 AO332:AP332 AO334:AP334 AO336:AP336">
    <cfRule type="cellIs" priority="433" operator="equal">
      <formula>"Muy Baja 20%"</formula>
    </cfRule>
    <cfRule type="containsText" priority="434" operator="containsText" text="Muy Baja 20%">
      <formula>NOT(ISERROR(SEARCH("Muy Baja 20%",AO176)))</formula>
    </cfRule>
  </conditionalFormatting>
  <conditionalFormatting sqref="O176 O178 O180 O182 O184 O186 O188 O190 O192 O194 O196 O198 O200 O202 O204 O206 O208 O210 O212 O214 O216 O218 O220 O222 O224 O226 O228 O230 O232 O234 O236 O238 O240 O242 O244 O246 O248 O250 O252 O254 O259 O264 O266 O268 O270 O272 O274 O276 O278 O280 O282 O284 O286 O288 O290 O292 O294 O296 O298 O300 O302 O304 O306 O308 O310 O330 O332 O334 O336">
    <cfRule type="cellIs" priority="441" operator="equal">
      <formula>"Muy Baja 20%"</formula>
    </cfRule>
    <cfRule type="containsText" priority="442" operator="containsText" text="Muy Baja 20%">
      <formula>NOT(ISERROR(SEARCH("Muy Baja 20%",O176)))</formula>
    </cfRule>
  </conditionalFormatting>
  <conditionalFormatting sqref="AF330:AF337 AF176:AF255 AF259:AF260 AF264:AF311">
    <cfRule type="cellIs" priority="445" operator="equal">
      <formula>"Muy Baja 20%"</formula>
    </cfRule>
    <cfRule type="containsText" priority="446" operator="containsText" text="Muy Baja 20%">
      <formula>NOT(ISERROR(SEARCH("Muy Baja 20%",AF176)))</formula>
    </cfRule>
  </conditionalFormatting>
  <conditionalFormatting sqref="AH330:AI337 AH176:AI255 AH259:AI260 AH264:AI311">
    <cfRule type="cellIs" priority="443" operator="equal">
      <formula>"Muy Baja 20%"</formula>
    </cfRule>
    <cfRule type="containsText" priority="444" operator="containsText" text="Muy Baja 20%">
      <formula>NOT(ISERROR(SEARCH("Muy Baja 20%",AH176)))</formula>
    </cfRule>
  </conditionalFormatting>
  <conditionalFormatting sqref="S330:S337 S176:S255 S259:S260 S264:S311">
    <cfRule type="containsText" dxfId="135" priority="447" operator="containsText" text="Bajo">
      <formula>NOT(ISERROR(SEARCH("Bajo",S176)))</formula>
    </cfRule>
    <cfRule type="containsText" dxfId="134" priority="448" operator="containsText" text="Moderado">
      <formula>NOT(ISERROR(SEARCH("Moderado",S176)))</formula>
    </cfRule>
    <cfRule type="containsText" dxfId="133" priority="449" operator="containsText" text="Alto">
      <formula>NOT(ISERROR(SEARCH("Alto",S176)))</formula>
    </cfRule>
    <cfRule type="containsText" dxfId="132" priority="450" operator="containsText" text="Extremo">
      <formula>NOT(ISERROR(SEARCH("Extremo",S176)))</formula>
    </cfRule>
  </conditionalFormatting>
  <conditionalFormatting sqref="Z330:Z331">
    <cfRule type="cellIs" priority="451" operator="equal">
      <formula>"Muy Baja 20%"</formula>
    </cfRule>
    <cfRule type="containsText" priority="452" operator="containsText" text="Muy Baja 20%">
      <formula>NOT(ISERROR(SEARCH("Muy Baja 20%",Z330)))</formula>
    </cfRule>
  </conditionalFormatting>
  <conditionalFormatting sqref="Q176:R176 Q178:R178 Q180:R180 Q182:R182 Q184:R184 Q186:R186 Q188:R188 Q190:R190 Q192:R192 Q194:R194 Q196:R196 Q198:R198 Q200:R200 Q202:R202 Q204:R204 Q206:R206 Q208:R208 Q210:R210 Q212:R212 Q214:R214 Q216:R216 Q218:R218 Q220:R220 Q222:R222 Q224:R224 Q226:R226 Q228:R228 Q230:R230 Q232:R232 Q234:R234 Q236:R236 Q238:R238 Q240:R240 Q242:R242 Q244:R244 Q246:R246 Q248:R248 Q250:R250 Q252:R252 Q254:R254 Q259:R259 Q264:R264 Q266:R266 Q268:R268 Q270:R270 Q272:R272 Q274:R274 Q276:R276 Q278:R278 Q280:R280 Q282:R282 Q284:R284 Q286:R286 Q288:R288 Q290:R290 Q292:R292 Q294:R294 Q296:R296 Q298:R298 Q300:R300 Q302:R302 Q304:R304 Q306:R306 Q308:R308 Q310:R310 Q330:R330 Q332:R332 Q334:R334 Q336:R336">
    <cfRule type="cellIs" priority="439" operator="equal">
      <formula>"Muy Baja 20%"</formula>
    </cfRule>
    <cfRule type="containsText" priority="440" operator="containsText" text="Muy Baja 20%">
      <formula>NOT(ISERROR(SEARCH("Muy Baja 20%",Q176)))</formula>
    </cfRule>
  </conditionalFormatting>
  <conditionalFormatting sqref="AQ176 AQ178 AQ180 AQ182 AQ184 AQ186 AQ188 AQ190 AQ192 AQ194 AQ196 AQ198 AQ200 AQ202 AQ204 AQ206 AQ208 AQ210 AQ212 AQ214 AQ216 AQ218 AQ220 AQ222 AQ224 AQ226 AQ228 AQ230 AQ232 AQ234 AQ236 AQ238 AQ240 AQ242 AQ244 AQ246 AQ248 AQ250 AQ252 AQ254 AQ259 AQ264 AQ266 AQ268 AQ270 AQ272 AQ274 AQ276 AQ278 AQ280 AQ282 AQ284 AQ286 AQ288 AQ290 AQ292 AQ294 AQ296 AQ298 AQ300 AQ302 AQ304 AQ306 AQ308 AQ310 AQ330 AQ332 AQ334 AQ336">
    <cfRule type="cellIs" dxfId="131" priority="435" operator="equal">
      <formula>"Extremo"</formula>
    </cfRule>
    <cfRule type="cellIs" dxfId="130" priority="436" operator="equal">
      <formula>"Alto"</formula>
    </cfRule>
    <cfRule type="cellIs" dxfId="129" priority="437" operator="equal">
      <formula>"Moderado"</formula>
    </cfRule>
    <cfRule type="cellIs" dxfId="128" priority="438" operator="equal">
      <formula>"Bajo"</formula>
    </cfRule>
  </conditionalFormatting>
  <conditionalFormatting sqref="Z312:Z329 AF312:AF329 AH312:AI329">
    <cfRule type="cellIs" priority="409" operator="equal">
      <formula>"Muy Baja 20%"</formula>
    </cfRule>
  </conditionalFormatting>
  <conditionalFormatting sqref="Z312:Z329 AF312:AF329 AH312:AI329">
    <cfRule type="containsText" priority="410" operator="containsText" text="Muy Baja 20%">
      <formula>NOT(ISERROR(SEARCH("Muy Baja 20%",Z312)))</formula>
    </cfRule>
  </conditionalFormatting>
  <conditionalFormatting sqref="O312 O314 O316 O318 O320 O322 O324 O326 O328">
    <cfRule type="cellIs" priority="403" operator="equal">
      <formula>"Muy Baja 20%"</formula>
    </cfRule>
    <cfRule type="containsText" priority="404" operator="containsText" text="Muy Baja 20%">
      <formula>NOT(ISERROR(SEARCH("Muy Baja 20%",O312)))</formula>
    </cfRule>
  </conditionalFormatting>
  <conditionalFormatting sqref="Q312:R312 Q314:R314 Q316:R316 Q318:R318 Q320:R320 Q322:R322 Q324:R324 Q326:R326 Q328:R328">
    <cfRule type="cellIs" priority="401" operator="equal">
      <formula>"Muy Baja 20%"</formula>
    </cfRule>
    <cfRule type="containsText" priority="402" operator="containsText" text="Muy Baja 20%">
      <formula>NOT(ISERROR(SEARCH("Muy Baja 20%",Q312)))</formula>
    </cfRule>
  </conditionalFormatting>
  <conditionalFormatting sqref="S312:S329">
    <cfRule type="containsText" dxfId="127" priority="405" operator="containsText" text="Bajo">
      <formula>NOT(ISERROR(SEARCH("Bajo",S312)))</formula>
    </cfRule>
    <cfRule type="containsText" dxfId="126" priority="406" operator="containsText" text="Moderado">
      <formula>NOT(ISERROR(SEARCH("Moderado",S312)))</formula>
    </cfRule>
    <cfRule type="containsText" dxfId="125" priority="407" operator="containsText" text="Alto">
      <formula>NOT(ISERROR(SEARCH("Alto",S312)))</formula>
    </cfRule>
    <cfRule type="containsText" dxfId="124" priority="408" operator="containsText" text="Extremo">
      <formula>NOT(ISERROR(SEARCH("Extremo",S312)))</formula>
    </cfRule>
  </conditionalFormatting>
  <conditionalFormatting sqref="AO312:AP312 AO314:AP314 AO316:AP316 AO318:AP318 AO320:AP320 AO322:AP322 AO324:AP324 AO326:AP326 AO328:AP328">
    <cfRule type="cellIs" priority="395" operator="equal">
      <formula>"Muy Baja 20%"</formula>
    </cfRule>
    <cfRule type="containsText" priority="396" operator="containsText" text="Muy Baja 20%">
      <formula>NOT(ISERROR(SEARCH("Muy Baja 20%",AO312)))</formula>
    </cfRule>
  </conditionalFormatting>
  <conditionalFormatting sqref="AQ312 AQ314 AQ316 AQ318 AQ320 AQ322 AQ324 AQ326 AQ328">
    <cfRule type="cellIs" dxfId="123" priority="397" operator="equal">
      <formula>"Extremo"</formula>
    </cfRule>
    <cfRule type="cellIs" dxfId="122" priority="398" operator="equal">
      <formula>"Alto"</formula>
    </cfRule>
    <cfRule type="cellIs" dxfId="121" priority="399" operator="equal">
      <formula>"Moderado"</formula>
    </cfRule>
    <cfRule type="cellIs" dxfId="120" priority="400" operator="equal">
      <formula>"Bajo"</formula>
    </cfRule>
  </conditionalFormatting>
  <conditionalFormatting sqref="Z332:Z337">
    <cfRule type="cellIs" priority="393" operator="equal">
      <formula>"Muy Baja 20%"</formula>
    </cfRule>
    <cfRule type="containsText" priority="394" operator="containsText" text="Muy Baja 20%">
      <formula>NOT(ISERROR(SEARCH("Muy Baja 20%",Z332)))</formula>
    </cfRule>
  </conditionalFormatting>
  <conditionalFormatting sqref="Z338:Z339">
    <cfRule type="cellIs" priority="391" operator="equal">
      <formula>"Muy Baja 20%"</formula>
    </cfRule>
    <cfRule type="containsText" priority="392" operator="containsText" text="Muy Baja 20%">
      <formula>NOT(ISERROR(SEARCH("Muy Baja 20%",Z338)))</formula>
    </cfRule>
  </conditionalFormatting>
  <conditionalFormatting sqref="AO338:AP338 AO340:AP340">
    <cfRule type="cellIs" priority="373" operator="equal">
      <formula>"Muy Baja 20%"</formula>
    </cfRule>
    <cfRule type="containsText" priority="374" operator="containsText" text="Muy Baja 20%">
      <formula>NOT(ISERROR(SEARCH("Muy Baja 20%",AO338)))</formula>
    </cfRule>
  </conditionalFormatting>
  <conditionalFormatting sqref="O338 O340">
    <cfRule type="cellIs" priority="381" operator="equal">
      <formula>"Muy Baja 20%"</formula>
    </cfRule>
    <cfRule type="containsText" priority="382" operator="containsText" text="Muy Baja 20%">
      <formula>NOT(ISERROR(SEARCH("Muy Baja 20%",O338)))</formula>
    </cfRule>
  </conditionalFormatting>
  <conditionalFormatting sqref="AF338:AF341">
    <cfRule type="cellIs" priority="385" operator="equal">
      <formula>"Muy Baja 20%"</formula>
    </cfRule>
    <cfRule type="containsText" priority="386" operator="containsText" text="Muy Baja 20%">
      <formula>NOT(ISERROR(SEARCH("Muy Baja 20%",AF338)))</formula>
    </cfRule>
  </conditionalFormatting>
  <conditionalFormatting sqref="AH338:AI341">
    <cfRule type="cellIs" priority="383" operator="equal">
      <formula>"Muy Baja 20%"</formula>
    </cfRule>
    <cfRule type="containsText" priority="384" operator="containsText" text="Muy Baja 20%">
      <formula>NOT(ISERROR(SEARCH("Muy Baja 20%",AH338)))</formula>
    </cfRule>
  </conditionalFormatting>
  <conditionalFormatting sqref="S338:S341">
    <cfRule type="containsText" dxfId="119" priority="387" operator="containsText" text="Bajo">
      <formula>NOT(ISERROR(SEARCH("Bajo",S338)))</formula>
    </cfRule>
    <cfRule type="containsText" dxfId="118" priority="388" operator="containsText" text="Moderado">
      <formula>NOT(ISERROR(SEARCH("Moderado",S338)))</formula>
    </cfRule>
    <cfRule type="containsText" dxfId="117" priority="389" operator="containsText" text="Alto">
      <formula>NOT(ISERROR(SEARCH("Alto",S338)))</formula>
    </cfRule>
    <cfRule type="containsText" dxfId="116" priority="390" operator="containsText" text="Extremo">
      <formula>NOT(ISERROR(SEARCH("Extremo",S338)))</formula>
    </cfRule>
  </conditionalFormatting>
  <conditionalFormatting sqref="Q338:R338 Q340:R340">
    <cfRule type="cellIs" priority="379" operator="equal">
      <formula>"Muy Baja 20%"</formula>
    </cfRule>
    <cfRule type="containsText" priority="380" operator="containsText" text="Muy Baja 20%">
      <formula>NOT(ISERROR(SEARCH("Muy Baja 20%",Q338)))</formula>
    </cfRule>
  </conditionalFormatting>
  <conditionalFormatting sqref="AQ338 AQ340">
    <cfRule type="cellIs" dxfId="115" priority="375" operator="equal">
      <formula>"Extremo"</formula>
    </cfRule>
    <cfRule type="cellIs" dxfId="114" priority="376" operator="equal">
      <formula>"Alto"</formula>
    </cfRule>
    <cfRule type="cellIs" dxfId="113" priority="377" operator="equal">
      <formula>"Moderado"</formula>
    </cfRule>
    <cfRule type="cellIs" dxfId="112" priority="378" operator="equal">
      <formula>"Bajo"</formula>
    </cfRule>
  </conditionalFormatting>
  <conditionalFormatting sqref="Z340:Z343">
    <cfRule type="cellIs" priority="371" operator="equal">
      <formula>"Muy Baja 20%"</formula>
    </cfRule>
    <cfRule type="containsText" priority="372" operator="containsText" text="Muy Baja 20%">
      <formula>NOT(ISERROR(SEARCH("Muy Baja 20%",Z340)))</formula>
    </cfRule>
  </conditionalFormatting>
  <conditionalFormatting sqref="Z344:Z345 AP346 Z356:Z359 AF356:AF359 AH356:AI359">
    <cfRule type="cellIs" priority="369" operator="equal">
      <formula>"Muy Baja 20%"</formula>
    </cfRule>
    <cfRule type="containsText" priority="370" operator="containsText" text="Muy Baja 20%">
      <formula>NOT(ISERROR(SEARCH("Muy Baja 20%",Z344)))</formula>
    </cfRule>
  </conditionalFormatting>
  <conditionalFormatting sqref="AO344:AP344">
    <cfRule type="cellIs" priority="351" operator="equal">
      <formula>"Muy Baja 20%"</formula>
    </cfRule>
    <cfRule type="containsText" priority="352" operator="containsText" text="Muy Baja 20%">
      <formula>NOT(ISERROR(SEARCH("Muy Baja 20%",AO344)))</formula>
    </cfRule>
  </conditionalFormatting>
  <conditionalFormatting sqref="AF344:AF345">
    <cfRule type="cellIs" priority="363" operator="equal">
      <formula>"Muy Baja 20%"</formula>
    </cfRule>
    <cfRule type="containsText" priority="364" operator="containsText" text="Muy Baja 20%">
      <formula>NOT(ISERROR(SEARCH("Muy Baja 20%",AF344)))</formula>
    </cfRule>
  </conditionalFormatting>
  <conditionalFormatting sqref="AH344:AI345">
    <cfRule type="cellIs" priority="361" operator="equal">
      <formula>"Muy Baja 20%"</formula>
    </cfRule>
    <cfRule type="containsText" priority="362" operator="containsText" text="Muy Baja 20%">
      <formula>NOT(ISERROR(SEARCH("Muy Baja 20%",AH344)))</formula>
    </cfRule>
  </conditionalFormatting>
  <conditionalFormatting sqref="S356:S359 S344:S347">
    <cfRule type="containsText" dxfId="111" priority="365" operator="containsText" text="Bajo">
      <formula>NOT(ISERROR(SEARCH("Bajo",S344)))</formula>
    </cfRule>
    <cfRule type="containsText" dxfId="110" priority="366" operator="containsText" text="Moderado">
      <formula>NOT(ISERROR(SEARCH("Moderado",S344)))</formula>
    </cfRule>
    <cfRule type="containsText" dxfId="109" priority="367" operator="containsText" text="Alto">
      <formula>NOT(ISERROR(SEARCH("Alto",S344)))</formula>
    </cfRule>
    <cfRule type="containsText" dxfId="108" priority="368" operator="containsText" text="Extremo">
      <formula>NOT(ISERROR(SEARCH("Extremo",S344)))</formula>
    </cfRule>
  </conditionalFormatting>
  <conditionalFormatting sqref="Q344:R344">
    <cfRule type="cellIs" priority="357" operator="equal">
      <formula>"Muy Baja 20%"</formula>
    </cfRule>
    <cfRule type="containsText" priority="358" operator="containsText" text="Muy Baja 20%">
      <formula>NOT(ISERROR(SEARCH("Muy Baja 20%",Q344)))</formula>
    </cfRule>
  </conditionalFormatting>
  <conditionalFormatting sqref="AQ344">
    <cfRule type="cellIs" dxfId="107" priority="353" operator="equal">
      <formula>"Extremo"</formula>
    </cfRule>
    <cfRule type="cellIs" dxfId="106" priority="354" operator="equal">
      <formula>"Alto"</formula>
    </cfRule>
    <cfRule type="cellIs" dxfId="105" priority="355" operator="equal">
      <formula>"Moderado"</formula>
    </cfRule>
    <cfRule type="cellIs" dxfId="104" priority="356" operator="equal">
      <formula>"Bajo"</formula>
    </cfRule>
  </conditionalFormatting>
  <conditionalFormatting sqref="Q346">
    <cfRule type="cellIs" priority="347" operator="equal">
      <formula>"Muy Baja 20%"</formula>
    </cfRule>
    <cfRule type="containsText" priority="348" operator="containsText" text="Muy Baja 20%">
      <formula>NOT(ISERROR(SEARCH("Muy Baja 20%",Q346)))</formula>
    </cfRule>
  </conditionalFormatting>
  <conditionalFormatting sqref="AO354:AP354">
    <cfRule type="cellIs" priority="275" operator="equal">
      <formula>"Muy Baja 20%"</formula>
    </cfRule>
    <cfRule type="containsText" priority="276" operator="containsText" text="Muy Baja 20%">
      <formula>NOT(ISERROR(SEARCH("Muy Baja 20%",AO354)))</formula>
    </cfRule>
  </conditionalFormatting>
  <conditionalFormatting sqref="AH346:AI347 AF346:AF347 Z346:Z347">
    <cfRule type="cellIs" priority="341" operator="equal">
      <formula>"Muy Baja 20%"</formula>
    </cfRule>
    <cfRule type="containsText" priority="342" operator="containsText" text="Muy Baja 20%">
      <formula>NOT(ISERROR(SEARCH("Muy Baja 20%",Z346)))</formula>
    </cfRule>
  </conditionalFormatting>
  <conditionalFormatting sqref="AO346">
    <cfRule type="cellIs" priority="339" operator="equal">
      <formula>"Muy Baja 20%"</formula>
    </cfRule>
    <cfRule type="containsText" priority="340" operator="containsText" text="Muy Baja 20%">
      <formula>NOT(ISERROR(SEARCH("Muy Baja 20%",AO346)))</formula>
    </cfRule>
  </conditionalFormatting>
  <conditionalFormatting sqref="AQ346">
    <cfRule type="cellIs" dxfId="103" priority="335" operator="equal">
      <formula>"Extremo"</formula>
    </cfRule>
    <cfRule type="cellIs" dxfId="102" priority="336" operator="equal">
      <formula>"Alto"</formula>
    </cfRule>
    <cfRule type="cellIs" dxfId="101" priority="337" operator="equal">
      <formula>"Moderado"</formula>
    </cfRule>
    <cfRule type="cellIs" dxfId="100" priority="338" operator="equal">
      <formula>"Bajo"</formula>
    </cfRule>
  </conditionalFormatting>
  <conditionalFormatting sqref="Z350:Z351">
    <cfRule type="cellIs" priority="333" operator="equal">
      <formula>"Muy Baja 20%"</formula>
    </cfRule>
    <cfRule type="containsText" priority="334" operator="containsText" text="Muy Baja 20%">
      <formula>NOT(ISERROR(SEARCH("Muy Baja 20%",Z350)))</formula>
    </cfRule>
  </conditionalFormatting>
  <conditionalFormatting sqref="AO350:AP350">
    <cfRule type="cellIs" priority="315" operator="equal">
      <formula>"Muy Baja 20%"</formula>
    </cfRule>
    <cfRule type="containsText" priority="316" operator="containsText" text="Muy Baja 20%">
      <formula>NOT(ISERROR(SEARCH("Muy Baja 20%",AO350)))</formula>
    </cfRule>
  </conditionalFormatting>
  <conditionalFormatting sqref="AF350:AF351">
    <cfRule type="cellIs" priority="327" operator="equal">
      <formula>"Muy Baja 20%"</formula>
    </cfRule>
    <cfRule type="containsText" priority="328" operator="containsText" text="Muy Baja 20%">
      <formula>NOT(ISERROR(SEARCH("Muy Baja 20%",AF350)))</formula>
    </cfRule>
  </conditionalFormatting>
  <conditionalFormatting sqref="AH350:AI351">
    <cfRule type="cellIs" priority="325" operator="equal">
      <formula>"Muy Baja 20%"</formula>
    </cfRule>
    <cfRule type="containsText" priority="326" operator="containsText" text="Muy Baja 20%">
      <formula>NOT(ISERROR(SEARCH("Muy Baja 20%",AH350)))</formula>
    </cfRule>
  </conditionalFormatting>
  <conditionalFormatting sqref="Q350">
    <cfRule type="cellIs" priority="321" operator="equal">
      <formula>"Muy Baja 20%"</formula>
    </cfRule>
    <cfRule type="containsText" priority="322" operator="containsText" text="Muy Baja 20%">
      <formula>NOT(ISERROR(SEARCH("Muy Baja 20%",Q350)))</formula>
    </cfRule>
  </conditionalFormatting>
  <conditionalFormatting sqref="AQ350">
    <cfRule type="cellIs" dxfId="99" priority="317" operator="equal">
      <formula>"Extremo"</formula>
    </cfRule>
    <cfRule type="cellIs" dxfId="98" priority="318" operator="equal">
      <formula>"Alto"</formula>
    </cfRule>
    <cfRule type="cellIs" dxfId="97" priority="319" operator="equal">
      <formula>"Moderado"</formula>
    </cfRule>
    <cfRule type="cellIs" dxfId="96" priority="320" operator="equal">
      <formula>"Bajo"</formula>
    </cfRule>
  </conditionalFormatting>
  <conditionalFormatting sqref="Z352:Z353">
    <cfRule type="cellIs" priority="313" operator="equal">
      <formula>"Muy Baja 20%"</formula>
    </cfRule>
    <cfRule type="containsText" priority="314" operator="containsText" text="Muy Baja 20%">
      <formula>NOT(ISERROR(SEARCH("Muy Baja 20%",Z352)))</formula>
    </cfRule>
  </conditionalFormatting>
  <conditionalFormatting sqref="AO352:AP352">
    <cfRule type="cellIs" priority="295" operator="equal">
      <formula>"Muy Baja 20%"</formula>
    </cfRule>
    <cfRule type="containsText" priority="296" operator="containsText" text="Muy Baja 20%">
      <formula>NOT(ISERROR(SEARCH("Muy Baja 20%",AO352)))</formula>
    </cfRule>
  </conditionalFormatting>
  <conditionalFormatting sqref="AF352:AF353">
    <cfRule type="cellIs" priority="307" operator="equal">
      <formula>"Muy Baja 20%"</formula>
    </cfRule>
    <cfRule type="containsText" priority="308" operator="containsText" text="Muy Baja 20%">
      <formula>NOT(ISERROR(SEARCH("Muy Baja 20%",AF352)))</formula>
    </cfRule>
  </conditionalFormatting>
  <conditionalFormatting sqref="AH352:AI353">
    <cfRule type="cellIs" priority="305" operator="equal">
      <formula>"Muy Baja 20%"</formula>
    </cfRule>
    <cfRule type="containsText" priority="306" operator="containsText" text="Muy Baja 20%">
      <formula>NOT(ISERROR(SEARCH("Muy Baja 20%",AH352)))</formula>
    </cfRule>
  </conditionalFormatting>
  <conditionalFormatting sqref="Q352">
    <cfRule type="cellIs" priority="301" operator="equal">
      <formula>"Muy Baja 20%"</formula>
    </cfRule>
    <cfRule type="containsText" priority="302" operator="containsText" text="Muy Baja 20%">
      <formula>NOT(ISERROR(SEARCH("Muy Baja 20%",Q352)))</formula>
    </cfRule>
  </conditionalFormatting>
  <conditionalFormatting sqref="AQ352">
    <cfRule type="cellIs" dxfId="95" priority="297" operator="equal">
      <formula>"Extremo"</formula>
    </cfRule>
    <cfRule type="cellIs" dxfId="94" priority="298" operator="equal">
      <formula>"Alto"</formula>
    </cfRule>
    <cfRule type="cellIs" dxfId="93" priority="299" operator="equal">
      <formula>"Moderado"</formula>
    </cfRule>
    <cfRule type="cellIs" dxfId="92" priority="300" operator="equal">
      <formula>"Bajo"</formula>
    </cfRule>
  </conditionalFormatting>
  <conditionalFormatting sqref="Z354:Z355">
    <cfRule type="cellIs" priority="293" operator="equal">
      <formula>"Muy Baja 20%"</formula>
    </cfRule>
    <cfRule type="containsText" priority="294" operator="containsText" text="Muy Baja 20%">
      <formula>NOT(ISERROR(SEARCH("Muy Baja 20%",Z354)))</formula>
    </cfRule>
  </conditionalFormatting>
  <conditionalFormatting sqref="AF362:AF363">
    <cfRule type="cellIs" priority="217" operator="equal">
      <formula>"Muy Baja 20%"</formula>
    </cfRule>
    <cfRule type="containsText" priority="218" operator="containsText" text="Muy Baja 20%">
      <formula>NOT(ISERROR(SEARCH("Muy Baja 20%",AF362)))</formula>
    </cfRule>
  </conditionalFormatting>
  <conditionalFormatting sqref="AF354:AF355">
    <cfRule type="cellIs" priority="287" operator="equal">
      <formula>"Muy Baja 20%"</formula>
    </cfRule>
    <cfRule type="containsText" priority="288" operator="containsText" text="Muy Baja 20%">
      <formula>NOT(ISERROR(SEARCH("Muy Baja 20%",AF354)))</formula>
    </cfRule>
  </conditionalFormatting>
  <conditionalFormatting sqref="AH354:AI355">
    <cfRule type="cellIs" priority="285" operator="equal">
      <formula>"Muy Baja 20%"</formula>
    </cfRule>
    <cfRule type="containsText" priority="286" operator="containsText" text="Muy Baja 20%">
      <formula>NOT(ISERROR(SEARCH("Muy Baja 20%",AH354)))</formula>
    </cfRule>
  </conditionalFormatting>
  <conditionalFormatting sqref="S354:S355">
    <cfRule type="containsText" dxfId="91" priority="289" operator="containsText" text="Bajo">
      <formula>NOT(ISERROR(SEARCH("Bajo",S354)))</formula>
    </cfRule>
    <cfRule type="containsText" dxfId="90" priority="290" operator="containsText" text="Moderado">
      <formula>NOT(ISERROR(SEARCH("Moderado",S354)))</formula>
    </cfRule>
    <cfRule type="containsText" dxfId="89" priority="291" operator="containsText" text="Alto">
      <formula>NOT(ISERROR(SEARCH("Alto",S354)))</formula>
    </cfRule>
    <cfRule type="containsText" dxfId="88" priority="292" operator="containsText" text="Extremo">
      <formula>NOT(ISERROR(SEARCH("Extremo",S354)))</formula>
    </cfRule>
  </conditionalFormatting>
  <conditionalFormatting sqref="Q354">
    <cfRule type="cellIs" priority="281" operator="equal">
      <formula>"Muy Baja 20%"</formula>
    </cfRule>
    <cfRule type="containsText" priority="282" operator="containsText" text="Muy Baja 20%">
      <formula>NOT(ISERROR(SEARCH("Muy Baja 20%",Q354)))</formula>
    </cfRule>
  </conditionalFormatting>
  <conditionalFormatting sqref="AQ354">
    <cfRule type="cellIs" dxfId="87" priority="277" operator="equal">
      <formula>"Extremo"</formula>
    </cfRule>
    <cfRule type="cellIs" dxfId="86" priority="278" operator="equal">
      <formula>"Alto"</formula>
    </cfRule>
    <cfRule type="cellIs" dxfId="85" priority="279" operator="equal">
      <formula>"Moderado"</formula>
    </cfRule>
    <cfRule type="cellIs" dxfId="84" priority="280" operator="equal">
      <formula>"Bajo"</formula>
    </cfRule>
  </conditionalFormatting>
  <conditionalFormatting sqref="AO356:AP356 AO358:AP358">
    <cfRule type="cellIs" priority="265" operator="equal">
      <formula>"Muy Baja 20%"</formula>
    </cfRule>
    <cfRule type="containsText" priority="266" operator="containsText" text="Muy Baja 20%">
      <formula>NOT(ISERROR(SEARCH("Muy Baja 20%",AO356)))</formula>
    </cfRule>
  </conditionalFormatting>
  <conditionalFormatting sqref="AH360:AI361">
    <cfRule type="cellIs" priority="255" operator="equal">
      <formula>"Muy Baja 20%"</formula>
    </cfRule>
    <cfRule type="containsText" priority="256" operator="containsText" text="Muy Baja 20%">
      <formula>NOT(ISERROR(SEARCH("Muy Baja 20%",AH360)))</formula>
    </cfRule>
  </conditionalFormatting>
  <conditionalFormatting sqref="AQ356 AQ358">
    <cfRule type="cellIs" dxfId="83" priority="267" operator="equal">
      <formula>"Extremo"</formula>
    </cfRule>
    <cfRule type="cellIs" dxfId="82" priority="268" operator="equal">
      <formula>"Alto"</formula>
    </cfRule>
    <cfRule type="cellIs" dxfId="81" priority="269" operator="equal">
      <formula>"Moderado"</formula>
    </cfRule>
    <cfRule type="cellIs" dxfId="80" priority="270" operator="equal">
      <formula>"Bajo"</formula>
    </cfRule>
  </conditionalFormatting>
  <conditionalFormatting sqref="Z360:Z361">
    <cfRule type="cellIs" priority="263" operator="equal">
      <formula>"Muy Baja 20%"</formula>
    </cfRule>
    <cfRule type="containsText" priority="264" operator="containsText" text="Muy Baja 20%">
      <formula>NOT(ISERROR(SEARCH("Muy Baja 20%",Z360)))</formula>
    </cfRule>
  </conditionalFormatting>
  <conditionalFormatting sqref="AO360:AP360">
    <cfRule type="cellIs" priority="245" operator="equal">
      <formula>"Muy Baja 20%"</formula>
    </cfRule>
    <cfRule type="containsText" priority="246" operator="containsText" text="Muy Baja 20%">
      <formula>NOT(ISERROR(SEARCH("Muy Baja 20%",AO360)))</formula>
    </cfRule>
  </conditionalFormatting>
  <conditionalFormatting sqref="AF360:AF361">
    <cfRule type="cellIs" priority="257" operator="equal">
      <formula>"Muy Baja 20%"</formula>
    </cfRule>
    <cfRule type="containsText" priority="258" operator="containsText" text="Muy Baja 20%">
      <formula>NOT(ISERROR(SEARCH("Muy Baja 20%",AF360)))</formula>
    </cfRule>
  </conditionalFormatting>
  <conditionalFormatting sqref="S360:S361">
    <cfRule type="containsText" dxfId="79" priority="259" operator="containsText" text="Bajo">
      <formula>NOT(ISERROR(SEARCH("Bajo",S360)))</formula>
    </cfRule>
    <cfRule type="containsText" dxfId="78" priority="260" operator="containsText" text="Moderado">
      <formula>NOT(ISERROR(SEARCH("Moderado",S360)))</formula>
    </cfRule>
    <cfRule type="containsText" dxfId="77" priority="261" operator="containsText" text="Alto">
      <formula>NOT(ISERROR(SEARCH("Alto",S360)))</formula>
    </cfRule>
    <cfRule type="containsText" dxfId="76" priority="262" operator="containsText" text="Extremo">
      <formula>NOT(ISERROR(SEARCH("Extremo",S360)))</formula>
    </cfRule>
  </conditionalFormatting>
  <conditionalFormatting sqref="AQ360">
    <cfRule type="cellIs" dxfId="75" priority="247" operator="equal">
      <formula>"Extremo"</formula>
    </cfRule>
    <cfRule type="cellIs" dxfId="74" priority="248" operator="equal">
      <formula>"Alto"</formula>
    </cfRule>
    <cfRule type="cellIs" dxfId="73" priority="249" operator="equal">
      <formula>"Moderado"</formula>
    </cfRule>
    <cfRule type="cellIs" dxfId="72" priority="250" operator="equal">
      <formula>"Bajo"</formula>
    </cfRule>
  </conditionalFormatting>
  <conditionalFormatting sqref="Z348:Z349">
    <cfRule type="cellIs" priority="243" operator="equal">
      <formula>"Muy Baja 20%"</formula>
    </cfRule>
  </conditionalFormatting>
  <conditionalFormatting sqref="AO348:AP348">
    <cfRule type="cellIs" priority="225" operator="equal">
      <formula>"Muy Baja 20%"</formula>
    </cfRule>
  </conditionalFormatting>
  <conditionalFormatting sqref="AF348:AF349">
    <cfRule type="cellIs" priority="237" operator="equal">
      <formula>"Muy Baja 20%"</formula>
    </cfRule>
  </conditionalFormatting>
  <conditionalFormatting sqref="AH348:AI349">
    <cfRule type="cellIs" priority="235" operator="equal">
      <formula>"Muy Baja 20%"</formula>
    </cfRule>
  </conditionalFormatting>
  <conditionalFormatting sqref="Q348">
    <cfRule type="cellIs" priority="231" operator="equal">
      <formula>"Muy Baja 20%"</formula>
    </cfRule>
  </conditionalFormatting>
  <conditionalFormatting sqref="AQ348">
    <cfRule type="cellIs" dxfId="71" priority="227" operator="equal">
      <formula>"Extremo"</formula>
    </cfRule>
    <cfRule type="cellIs" dxfId="70" priority="228" operator="equal">
      <formula>"Alto"</formula>
    </cfRule>
    <cfRule type="cellIs" dxfId="69" priority="229" operator="equal">
      <formula>"Moderado"</formula>
    </cfRule>
    <cfRule type="cellIs" dxfId="68" priority="230" operator="equal">
      <formula>"Bajo"</formula>
    </cfRule>
  </conditionalFormatting>
  <conditionalFormatting sqref="Z348:Z349">
    <cfRule type="containsText" priority="244" operator="containsText" text="Muy Baja 20%">
      <formula>NOT(ISERROR(SEARCH("Muy Baja 20%",Z347)))</formula>
    </cfRule>
  </conditionalFormatting>
  <conditionalFormatting sqref="AO348:AP348">
    <cfRule type="containsText" priority="226" operator="containsText" text="Muy Baja 20%">
      <formula>NOT(ISERROR(SEARCH("Muy Baja 20%",AO347)))</formula>
    </cfRule>
  </conditionalFormatting>
  <conditionalFormatting sqref="AF348:AF349">
    <cfRule type="containsText" priority="238" operator="containsText" text="Muy Baja 20%">
      <formula>NOT(ISERROR(SEARCH("Muy Baja 20%",AF347)))</formula>
    </cfRule>
  </conditionalFormatting>
  <conditionalFormatting sqref="AH348:AI349">
    <cfRule type="containsText" priority="236" operator="containsText" text="Muy Baja 20%">
      <formula>NOT(ISERROR(SEARCH("Muy Baja 20%",AH347)))</formula>
    </cfRule>
  </conditionalFormatting>
  <conditionalFormatting sqref="Q348">
    <cfRule type="containsText" priority="232" operator="containsText" text="Muy Baja 20%">
      <formula>NOT(ISERROR(SEARCH("Muy Baja 20%",Q347)))</formula>
    </cfRule>
  </conditionalFormatting>
  <conditionalFormatting sqref="Z362:Z363">
    <cfRule type="cellIs" priority="223" operator="equal">
      <formula>"Muy Baja 20%"</formula>
    </cfRule>
    <cfRule type="containsText" priority="224" operator="containsText" text="Muy Baja 20%">
      <formula>NOT(ISERROR(SEARCH("Muy Baja 20%",Z362)))</formula>
    </cfRule>
  </conditionalFormatting>
  <conditionalFormatting sqref="AO362:AP362">
    <cfRule type="cellIs" priority="205" operator="equal">
      <formula>"Muy Baja 20%"</formula>
    </cfRule>
    <cfRule type="containsText" priority="206" operator="containsText" text="Muy Baja 20%">
      <formula>NOT(ISERROR(SEARCH("Muy Baja 20%",AO362)))</formula>
    </cfRule>
  </conditionalFormatting>
  <conditionalFormatting sqref="AH362:AI363">
    <cfRule type="cellIs" priority="215" operator="equal">
      <formula>"Muy Baja 20%"</formula>
    </cfRule>
    <cfRule type="containsText" priority="216" operator="containsText" text="Muy Baja 20%">
      <formula>NOT(ISERROR(SEARCH("Muy Baja 20%",AH362)))</formula>
    </cfRule>
  </conditionalFormatting>
  <conditionalFormatting sqref="S362:S363">
    <cfRule type="containsText" dxfId="67" priority="219" operator="containsText" text="Bajo">
      <formula>NOT(ISERROR(SEARCH("Bajo",S362)))</formula>
    </cfRule>
    <cfRule type="containsText" dxfId="66" priority="220" operator="containsText" text="Moderado">
      <formula>NOT(ISERROR(SEARCH("Moderado",S362)))</formula>
    </cfRule>
    <cfRule type="containsText" dxfId="65" priority="221" operator="containsText" text="Alto">
      <formula>NOT(ISERROR(SEARCH("Alto",S362)))</formula>
    </cfRule>
    <cfRule type="containsText" dxfId="64" priority="222" operator="containsText" text="Extremo">
      <formula>NOT(ISERROR(SEARCH("Extremo",S362)))</formula>
    </cfRule>
  </conditionalFormatting>
  <conditionalFormatting sqref="AF364:AF365">
    <cfRule type="cellIs" priority="197" operator="equal">
      <formula>"Muy Baja 20%"</formula>
    </cfRule>
    <cfRule type="containsText" priority="198" operator="containsText" text="Muy Baja 20%">
      <formula>NOT(ISERROR(SEARCH("Muy Baja 20%",AF364)))</formula>
    </cfRule>
  </conditionalFormatting>
  <conditionalFormatting sqref="AQ362">
    <cfRule type="cellIs" dxfId="63" priority="207" operator="equal">
      <formula>"Extremo"</formula>
    </cfRule>
    <cfRule type="cellIs" dxfId="62" priority="208" operator="equal">
      <formula>"Alto"</formula>
    </cfRule>
    <cfRule type="cellIs" dxfId="61" priority="209" operator="equal">
      <formula>"Moderado"</formula>
    </cfRule>
    <cfRule type="cellIs" dxfId="60" priority="210" operator="equal">
      <formula>"Bajo"</formula>
    </cfRule>
  </conditionalFormatting>
  <conditionalFormatting sqref="Z364:Z365">
    <cfRule type="cellIs" priority="203" operator="equal">
      <formula>"Muy Baja 20%"</formula>
    </cfRule>
    <cfRule type="containsText" priority="204" operator="containsText" text="Muy Baja 20%">
      <formula>NOT(ISERROR(SEARCH("Muy Baja 20%",Z364)))</formula>
    </cfRule>
  </conditionalFormatting>
  <conditionalFormatting sqref="AO364:AP364">
    <cfRule type="cellIs" priority="185" operator="equal">
      <formula>"Muy Baja 20%"</formula>
    </cfRule>
    <cfRule type="containsText" priority="186" operator="containsText" text="Muy Baja 20%">
      <formula>NOT(ISERROR(SEARCH("Muy Baja 20%",AO364)))</formula>
    </cfRule>
  </conditionalFormatting>
  <conditionalFormatting sqref="AH364:AI365">
    <cfRule type="cellIs" priority="195" operator="equal">
      <formula>"Muy Baja 20%"</formula>
    </cfRule>
    <cfRule type="containsText" priority="196" operator="containsText" text="Muy Baja 20%">
      <formula>NOT(ISERROR(SEARCH("Muy Baja 20%",AH364)))</formula>
    </cfRule>
  </conditionalFormatting>
  <conditionalFormatting sqref="S364:S365">
    <cfRule type="containsText" dxfId="59" priority="199" operator="containsText" text="Bajo">
      <formula>NOT(ISERROR(SEARCH("Bajo",S364)))</formula>
    </cfRule>
    <cfRule type="containsText" dxfId="58" priority="200" operator="containsText" text="Moderado">
      <formula>NOT(ISERROR(SEARCH("Moderado",S364)))</formula>
    </cfRule>
    <cfRule type="containsText" dxfId="57" priority="201" operator="containsText" text="Alto">
      <formula>NOT(ISERROR(SEARCH("Alto",S364)))</formula>
    </cfRule>
    <cfRule type="containsText" dxfId="56" priority="202" operator="containsText" text="Extremo">
      <formula>NOT(ISERROR(SEARCH("Extremo",S364)))</formula>
    </cfRule>
  </conditionalFormatting>
  <conditionalFormatting sqref="Q364">
    <cfRule type="cellIs" priority="191" operator="equal">
      <formula>"Muy Baja 20%"</formula>
    </cfRule>
    <cfRule type="containsText" priority="192" operator="containsText" text="Muy Baja 20%">
      <formula>NOT(ISERROR(SEARCH("Muy Baja 20%",Q364)))</formula>
    </cfRule>
  </conditionalFormatting>
  <conditionalFormatting sqref="AQ364">
    <cfRule type="cellIs" dxfId="55" priority="187" operator="equal">
      <formula>"Extremo"</formula>
    </cfRule>
    <cfRule type="cellIs" dxfId="54" priority="188" operator="equal">
      <formula>"Alto"</formula>
    </cfRule>
    <cfRule type="cellIs" dxfId="53" priority="189" operator="equal">
      <formula>"Moderado"</formula>
    </cfRule>
    <cfRule type="cellIs" dxfId="52" priority="190" operator="equal">
      <formula>"Bajo"</formula>
    </cfRule>
  </conditionalFormatting>
  <conditionalFormatting sqref="Z366:Z367">
    <cfRule type="cellIs" priority="183" operator="equal">
      <formula>"Muy Baja 20%"</formula>
    </cfRule>
    <cfRule type="containsText" priority="184" operator="containsText" text="Muy Baja 20%">
      <formula>NOT(ISERROR(SEARCH("Muy Baja 20%",Z366)))</formula>
    </cfRule>
  </conditionalFormatting>
  <conditionalFormatting sqref="AO366:AP366">
    <cfRule type="cellIs" priority="165" operator="equal">
      <formula>"Muy Baja 20%"</formula>
    </cfRule>
    <cfRule type="containsText" priority="166" operator="containsText" text="Muy Baja 20%">
      <formula>NOT(ISERROR(SEARCH("Muy Baja 20%",AO366)))</formula>
    </cfRule>
  </conditionalFormatting>
  <conditionalFormatting sqref="O354">
    <cfRule type="cellIs" priority="151" operator="equal">
      <formula>"Muy Baja 20%"</formula>
    </cfRule>
    <cfRule type="containsText" priority="152" operator="containsText" text="Muy Baja 20%">
      <formula>NOT(ISERROR(SEARCH("Muy Baja 20%",O354)))</formula>
    </cfRule>
  </conditionalFormatting>
  <conditionalFormatting sqref="AF366:AF367">
    <cfRule type="cellIs" priority="177" operator="equal">
      <formula>"Muy Baja 20%"</formula>
    </cfRule>
    <cfRule type="containsText" priority="178" operator="containsText" text="Muy Baja 20%">
      <formula>NOT(ISERROR(SEARCH("Muy Baja 20%",AF366)))</formula>
    </cfRule>
  </conditionalFormatting>
  <conditionalFormatting sqref="AH366:AI367">
    <cfRule type="cellIs" priority="175" operator="equal">
      <formula>"Muy Baja 20%"</formula>
    </cfRule>
    <cfRule type="containsText" priority="176" operator="containsText" text="Muy Baja 20%">
      <formula>NOT(ISERROR(SEARCH("Muy Baja 20%",AH366)))</formula>
    </cfRule>
  </conditionalFormatting>
  <conditionalFormatting sqref="S366:S367">
    <cfRule type="containsText" dxfId="51" priority="179" operator="containsText" text="Bajo">
      <formula>NOT(ISERROR(SEARCH("Bajo",S366)))</formula>
    </cfRule>
    <cfRule type="containsText" dxfId="50" priority="180" operator="containsText" text="Moderado">
      <formula>NOT(ISERROR(SEARCH("Moderado",S366)))</formula>
    </cfRule>
    <cfRule type="containsText" dxfId="49" priority="181" operator="containsText" text="Alto">
      <formula>NOT(ISERROR(SEARCH("Alto",S366)))</formula>
    </cfRule>
    <cfRule type="containsText" dxfId="48" priority="182" operator="containsText" text="Extremo">
      <formula>NOT(ISERROR(SEARCH("Extremo",S366)))</formula>
    </cfRule>
  </conditionalFormatting>
  <conditionalFormatting sqref="Q366:R366">
    <cfRule type="cellIs" priority="171" operator="equal">
      <formula>"Muy Baja 20%"</formula>
    </cfRule>
    <cfRule type="containsText" priority="172" operator="containsText" text="Muy Baja 20%">
      <formula>NOT(ISERROR(SEARCH("Muy Baja 20%",Q366)))</formula>
    </cfRule>
  </conditionalFormatting>
  <conditionalFormatting sqref="AQ366">
    <cfRule type="cellIs" dxfId="47" priority="167" operator="equal">
      <formula>"Extremo"</formula>
    </cfRule>
    <cfRule type="cellIs" dxfId="46" priority="168" operator="equal">
      <formula>"Alto"</formula>
    </cfRule>
    <cfRule type="cellIs" dxfId="45" priority="169" operator="equal">
      <formula>"Moderado"</formula>
    </cfRule>
    <cfRule type="cellIs" dxfId="44" priority="170" operator="equal">
      <formula>"Bajo"</formula>
    </cfRule>
  </conditionalFormatting>
  <conditionalFormatting sqref="Q356">
    <cfRule type="cellIs" priority="91" operator="equal">
      <formula>"Muy Baja 20%"</formula>
    </cfRule>
    <cfRule type="containsText" priority="92" operator="containsText" text="Muy Baja 20%">
      <formula>NOT(ISERROR(SEARCH("Muy Baja 20%",Q356)))</formula>
    </cfRule>
  </conditionalFormatting>
  <conditionalFormatting sqref="O344">
    <cfRule type="cellIs" priority="161" operator="equal">
      <formula>"Muy Baja 20%"</formula>
    </cfRule>
    <cfRule type="containsText" priority="162" operator="containsText" text="Muy Baja 20%">
      <formula>NOT(ISERROR(SEARCH("Muy Baja 20%",O344)))</formula>
    </cfRule>
  </conditionalFormatting>
  <conditionalFormatting sqref="O346">
    <cfRule type="cellIs" priority="159" operator="equal">
      <formula>"Muy Baja 20%"</formula>
    </cfRule>
    <cfRule type="containsText" priority="160" operator="containsText" text="Muy Baja 20%">
      <formula>NOT(ISERROR(SEARCH("Muy Baja 20%",O346)))</formula>
    </cfRule>
  </conditionalFormatting>
  <conditionalFormatting sqref="O348">
    <cfRule type="cellIs" priority="157" operator="equal">
      <formula>"Muy Baja 20%"</formula>
    </cfRule>
    <cfRule type="containsText" priority="158" operator="containsText" text="Muy Baja 20%">
      <formula>NOT(ISERROR(SEARCH("Muy Baja 20%",O348)))</formula>
    </cfRule>
  </conditionalFormatting>
  <conditionalFormatting sqref="O350">
    <cfRule type="cellIs" priority="155" operator="equal">
      <formula>"Muy Baja 20%"</formula>
    </cfRule>
    <cfRule type="containsText" priority="156" operator="containsText" text="Muy Baja 20%">
      <formula>NOT(ISERROR(SEARCH("Muy Baja 20%",O350)))</formula>
    </cfRule>
  </conditionalFormatting>
  <conditionalFormatting sqref="O352">
    <cfRule type="cellIs" priority="153" operator="equal">
      <formula>"Muy Baja 20%"</formula>
    </cfRule>
    <cfRule type="containsText" priority="154" operator="containsText" text="Muy Baja 20%">
      <formula>NOT(ISERROR(SEARCH("Muy Baja 20%",O352)))</formula>
    </cfRule>
  </conditionalFormatting>
  <conditionalFormatting sqref="O356">
    <cfRule type="cellIs" priority="149" operator="equal">
      <formula>"Muy Baja 20%"</formula>
    </cfRule>
    <cfRule type="containsText" priority="150" operator="containsText" text="Muy Baja 20%">
      <formula>NOT(ISERROR(SEARCH("Muy Baja 20%",O356)))</formula>
    </cfRule>
  </conditionalFormatting>
  <conditionalFormatting sqref="R346">
    <cfRule type="cellIs" priority="147" operator="equal">
      <formula>"Muy Baja 20%"</formula>
    </cfRule>
    <cfRule type="containsText" priority="148" operator="containsText" text="Muy Baja 20%">
      <formula>NOT(ISERROR(SEARCH("Muy Baja 20%",R346)))</formula>
    </cfRule>
  </conditionalFormatting>
  <conditionalFormatting sqref="R348">
    <cfRule type="cellIs" priority="145" operator="equal">
      <formula>"Muy Baja 20%"</formula>
    </cfRule>
    <cfRule type="containsText" priority="146" operator="containsText" text="Muy Baja 20%">
      <formula>NOT(ISERROR(SEARCH("Muy Baja 20%",R348)))</formula>
    </cfRule>
  </conditionalFormatting>
  <conditionalFormatting sqref="R350">
    <cfRule type="cellIs" priority="143" operator="equal">
      <formula>"Muy Baja 20%"</formula>
    </cfRule>
    <cfRule type="containsText" priority="144" operator="containsText" text="Muy Baja 20%">
      <formula>NOT(ISERROR(SEARCH("Muy Baja 20%",R350)))</formula>
    </cfRule>
  </conditionalFormatting>
  <conditionalFormatting sqref="R352">
    <cfRule type="cellIs" priority="141" operator="equal">
      <formula>"Muy Baja 20%"</formula>
    </cfRule>
    <cfRule type="containsText" priority="142" operator="containsText" text="Muy Baja 20%">
      <formula>NOT(ISERROR(SEARCH("Muy Baja 20%",R352)))</formula>
    </cfRule>
  </conditionalFormatting>
  <conditionalFormatting sqref="R354">
    <cfRule type="cellIs" priority="139" operator="equal">
      <formula>"Muy Baja 20%"</formula>
    </cfRule>
    <cfRule type="containsText" priority="140" operator="containsText" text="Muy Baja 20%">
      <formula>NOT(ISERROR(SEARCH("Muy Baja 20%",R354)))</formula>
    </cfRule>
  </conditionalFormatting>
  <conditionalFormatting sqref="R356">
    <cfRule type="cellIs" priority="137" operator="equal">
      <formula>"Muy Baja 20%"</formula>
    </cfRule>
    <cfRule type="containsText" priority="138" operator="containsText" text="Muy Baja 20%">
      <formula>NOT(ISERROR(SEARCH("Muy Baja 20%",R356)))</formula>
    </cfRule>
  </conditionalFormatting>
  <conditionalFormatting sqref="R358">
    <cfRule type="cellIs" priority="135" operator="equal">
      <formula>"Muy Baja 20%"</formula>
    </cfRule>
    <cfRule type="containsText" priority="136" operator="containsText" text="Muy Baja 20%">
      <formula>NOT(ISERROR(SEARCH("Muy Baja 20%",R358)))</formula>
    </cfRule>
  </conditionalFormatting>
  <conditionalFormatting sqref="R360">
    <cfRule type="cellIs" priority="133" operator="equal">
      <formula>"Muy Baja 20%"</formula>
    </cfRule>
    <cfRule type="containsText" priority="134" operator="containsText" text="Muy Baja 20%">
      <formula>NOT(ISERROR(SEARCH("Muy Baja 20%",R360)))</formula>
    </cfRule>
  </conditionalFormatting>
  <conditionalFormatting sqref="R362">
    <cfRule type="cellIs" priority="131" operator="equal">
      <formula>"Muy Baja 20%"</formula>
    </cfRule>
    <cfRule type="containsText" priority="132" operator="containsText" text="Muy Baja 20%">
      <formula>NOT(ISERROR(SEARCH("Muy Baja 20%",R362)))</formula>
    </cfRule>
  </conditionalFormatting>
  <conditionalFormatting sqref="R364">
    <cfRule type="cellIs" priority="129" operator="equal">
      <formula>"Muy Baja 20%"</formula>
    </cfRule>
    <cfRule type="containsText" priority="130" operator="containsText" text="Muy Baja 20%">
      <formula>NOT(ISERROR(SEARCH("Muy Baja 20%",R364)))</formula>
    </cfRule>
  </conditionalFormatting>
  <conditionalFormatting sqref="S348:S349">
    <cfRule type="containsText" dxfId="43" priority="125" operator="containsText" text="Bajo">
      <formula>NOT(ISERROR(SEARCH("Bajo",S348)))</formula>
    </cfRule>
    <cfRule type="containsText" dxfId="42" priority="126" operator="containsText" text="Moderado">
      <formula>NOT(ISERROR(SEARCH("Moderado",S348)))</formula>
    </cfRule>
    <cfRule type="containsText" dxfId="41" priority="127" operator="containsText" text="Alto">
      <formula>NOT(ISERROR(SEARCH("Alto",S348)))</formula>
    </cfRule>
    <cfRule type="containsText" dxfId="40" priority="128" operator="containsText" text="Extremo">
      <formula>NOT(ISERROR(SEARCH("Extremo",S348)))</formula>
    </cfRule>
  </conditionalFormatting>
  <conditionalFormatting sqref="S350:S351">
    <cfRule type="containsText" dxfId="39" priority="121" operator="containsText" text="Bajo">
      <formula>NOT(ISERROR(SEARCH("Bajo",S350)))</formula>
    </cfRule>
    <cfRule type="containsText" dxfId="38" priority="122" operator="containsText" text="Moderado">
      <formula>NOT(ISERROR(SEARCH("Moderado",S350)))</formula>
    </cfRule>
    <cfRule type="containsText" dxfId="37" priority="123" operator="containsText" text="Alto">
      <formula>NOT(ISERROR(SEARCH("Alto",S350)))</formula>
    </cfRule>
    <cfRule type="containsText" dxfId="36" priority="124" operator="containsText" text="Extremo">
      <formula>NOT(ISERROR(SEARCH("Extremo",S350)))</formula>
    </cfRule>
  </conditionalFormatting>
  <conditionalFormatting sqref="S352:S353">
    <cfRule type="containsText" dxfId="35" priority="117" operator="containsText" text="Bajo">
      <formula>NOT(ISERROR(SEARCH("Bajo",S352)))</formula>
    </cfRule>
    <cfRule type="containsText" dxfId="34" priority="118" operator="containsText" text="Moderado">
      <formula>NOT(ISERROR(SEARCH("Moderado",S352)))</formula>
    </cfRule>
    <cfRule type="containsText" dxfId="33" priority="119" operator="containsText" text="Alto">
      <formula>NOT(ISERROR(SEARCH("Alto",S352)))</formula>
    </cfRule>
    <cfRule type="containsText" dxfId="32" priority="120" operator="containsText" text="Extremo">
      <formula>NOT(ISERROR(SEARCH("Extremo",S352)))</formula>
    </cfRule>
  </conditionalFormatting>
  <conditionalFormatting sqref="O358">
    <cfRule type="cellIs" priority="115" operator="equal">
      <formula>"Muy Baja 20%"</formula>
    </cfRule>
    <cfRule type="containsText" priority="116" operator="containsText" text="Muy Baja 20%">
      <formula>NOT(ISERROR(SEARCH("Muy Baja 20%",O358)))</formula>
    </cfRule>
  </conditionalFormatting>
  <conditionalFormatting sqref="O360">
    <cfRule type="cellIs" priority="113" operator="equal">
      <formula>"Muy Baja 20%"</formula>
    </cfRule>
    <cfRule type="containsText" priority="114" operator="containsText" text="Muy Baja 20%">
      <formula>NOT(ISERROR(SEARCH("Muy Baja 20%",O360)))</formula>
    </cfRule>
  </conditionalFormatting>
  <conditionalFormatting sqref="O362">
    <cfRule type="cellIs" priority="111" operator="equal">
      <formula>"Muy Baja 20%"</formula>
    </cfRule>
    <cfRule type="containsText" priority="112" operator="containsText" text="Muy Baja 20%">
      <formula>NOT(ISERROR(SEARCH("Muy Baja 20%",O362)))</formula>
    </cfRule>
  </conditionalFormatting>
  <conditionalFormatting sqref="O364">
    <cfRule type="cellIs" priority="109" operator="equal">
      <formula>"Muy Baja 20%"</formula>
    </cfRule>
    <cfRule type="containsText" priority="110" operator="containsText" text="Muy Baja 20%">
      <formula>NOT(ISERROR(SEARCH("Muy Baja 20%",O364)))</formula>
    </cfRule>
  </conditionalFormatting>
  <conditionalFormatting sqref="O366">
    <cfRule type="cellIs" priority="107" operator="equal">
      <formula>"Muy Baja 20%"</formula>
    </cfRule>
    <cfRule type="containsText" priority="108" operator="containsText" text="Muy Baja 20%">
      <formula>NOT(ISERROR(SEARCH("Muy Baja 20%",O366)))</formula>
    </cfRule>
  </conditionalFormatting>
  <conditionalFormatting sqref="Q360">
    <cfRule type="cellIs" priority="97" operator="equal">
      <formula>"Muy Baja 20%"</formula>
    </cfRule>
    <cfRule type="containsText" priority="98" operator="containsText" text="Muy Baja 20%">
      <formula>NOT(ISERROR(SEARCH("Muy Baja 20%",Q360)))</formula>
    </cfRule>
  </conditionalFormatting>
  <conditionalFormatting sqref="Q362">
    <cfRule type="cellIs" priority="87" operator="equal">
      <formula>"Muy Baja 20%"</formula>
    </cfRule>
    <cfRule type="containsText" priority="88" operator="containsText" text="Muy Baja 20%">
      <formula>NOT(ISERROR(SEARCH("Muy Baja 20%",Q362)))</formula>
    </cfRule>
  </conditionalFormatting>
  <conditionalFormatting sqref="Q358">
    <cfRule type="cellIs" priority="89" operator="equal">
      <formula>"Muy Baja 20%"</formula>
    </cfRule>
    <cfRule type="containsText" priority="90" operator="containsText" text="Muy Baja 20%">
      <formula>NOT(ISERROR(SEARCH("Muy Baja 20%",Q358)))</formula>
    </cfRule>
  </conditionalFormatting>
  <conditionalFormatting sqref="AO342:AP342">
    <cfRule type="cellIs" priority="69" operator="equal">
      <formula>"Muy Baja 20%"</formula>
    </cfRule>
    <cfRule type="containsText" priority="70" operator="containsText" text="Muy Baja 20%">
      <formula>NOT(ISERROR(SEARCH("Muy Baja 20%",AO342)))</formula>
    </cfRule>
  </conditionalFormatting>
  <conditionalFormatting sqref="AF342:AF343">
    <cfRule type="cellIs" priority="79" operator="equal">
      <formula>"Muy Baja 20%"</formula>
    </cfRule>
    <cfRule type="containsText" priority="80" operator="containsText" text="Muy Baja 20%">
      <formula>NOT(ISERROR(SEARCH("Muy Baja 20%",AF342)))</formula>
    </cfRule>
  </conditionalFormatting>
  <conditionalFormatting sqref="AH342:AI343">
    <cfRule type="cellIs" priority="77" operator="equal">
      <formula>"Muy Baja 20%"</formula>
    </cfRule>
    <cfRule type="containsText" priority="78" operator="containsText" text="Muy Baja 20%">
      <formula>NOT(ISERROR(SEARCH("Muy Baja 20%",AH342)))</formula>
    </cfRule>
  </conditionalFormatting>
  <conditionalFormatting sqref="S342:S343">
    <cfRule type="containsText" dxfId="31" priority="81" operator="containsText" text="Bajo">
      <formula>NOT(ISERROR(SEARCH("Bajo",S342)))</formula>
    </cfRule>
    <cfRule type="containsText" dxfId="30" priority="82" operator="containsText" text="Moderado">
      <formula>NOT(ISERROR(SEARCH("Moderado",S342)))</formula>
    </cfRule>
    <cfRule type="containsText" dxfId="29" priority="83" operator="containsText" text="Alto">
      <formula>NOT(ISERROR(SEARCH("Alto",S342)))</formula>
    </cfRule>
    <cfRule type="containsText" dxfId="28" priority="84" operator="containsText" text="Extremo">
      <formula>NOT(ISERROR(SEARCH("Extremo",S342)))</formula>
    </cfRule>
  </conditionalFormatting>
  <conditionalFormatting sqref="Z342:Z343">
    <cfRule type="cellIs" priority="85" operator="equal">
      <formula>"Muy Baja 20%"</formula>
    </cfRule>
    <cfRule type="containsText" priority="86" operator="containsText" text="Muy Baja 20%">
      <formula>NOT(ISERROR(SEARCH("Muy Baja 20%",Z342)))</formula>
    </cfRule>
  </conditionalFormatting>
  <conditionalFormatting sqref="Q342:R342">
    <cfRule type="cellIs" priority="75" operator="equal">
      <formula>"Muy Baja 20%"</formula>
    </cfRule>
    <cfRule type="containsText" priority="76" operator="containsText" text="Muy Baja 20%">
      <formula>NOT(ISERROR(SEARCH("Muy Baja 20%",Q342)))</formula>
    </cfRule>
  </conditionalFormatting>
  <conditionalFormatting sqref="AQ342">
    <cfRule type="cellIs" dxfId="27" priority="71" operator="equal">
      <formula>"Extremo"</formula>
    </cfRule>
    <cfRule type="cellIs" dxfId="26" priority="72" operator="equal">
      <formula>"Alto"</formula>
    </cfRule>
    <cfRule type="cellIs" dxfId="25" priority="73" operator="equal">
      <formula>"Moderado"</formula>
    </cfRule>
    <cfRule type="cellIs" dxfId="24" priority="74" operator="equal">
      <formula>"Bajo"</formula>
    </cfRule>
  </conditionalFormatting>
  <conditionalFormatting sqref="O342">
    <cfRule type="cellIs" priority="67" operator="equal">
      <formula>"Muy Baja 20%"</formula>
    </cfRule>
    <cfRule type="containsText" priority="68" operator="containsText" text="Muy Baja 20%">
      <formula>NOT(ISERROR(SEARCH("Muy Baja 20%",O342)))</formula>
    </cfRule>
  </conditionalFormatting>
  <conditionalFormatting sqref="Z256 Z258">
    <cfRule type="cellIs" priority="65" operator="equal">
      <formula>"Muy Baja 20%"</formula>
    </cfRule>
    <cfRule type="containsText" priority="66" operator="containsText" text="Muy Baja 20%">
      <formula>NOT(ISERROR(SEARCH("Muy Baja 20%",Z256)))</formula>
    </cfRule>
  </conditionalFormatting>
  <conditionalFormatting sqref="AO256:AP257">
    <cfRule type="cellIs" priority="47" operator="equal">
      <formula>"Muy Baja 20%"</formula>
    </cfRule>
    <cfRule type="containsText" priority="48" operator="containsText" text="Muy Baja 20%">
      <formula>NOT(ISERROR(SEARCH("Muy Baja 20%",AO256)))</formula>
    </cfRule>
  </conditionalFormatting>
  <conditionalFormatting sqref="AF256:AF258">
    <cfRule type="cellIs" priority="59" operator="equal">
      <formula>"Muy Baja 20%"</formula>
    </cfRule>
    <cfRule type="containsText" priority="60" operator="containsText" text="Muy Baja 20%">
      <formula>NOT(ISERROR(SEARCH("Muy Baja 20%",AF256)))</formula>
    </cfRule>
  </conditionalFormatting>
  <conditionalFormatting sqref="AH256:AI258">
    <cfRule type="cellIs" priority="57" operator="equal">
      <formula>"Muy Baja 20%"</formula>
    </cfRule>
    <cfRule type="containsText" priority="58" operator="containsText" text="Muy Baja 20%">
      <formula>NOT(ISERROR(SEARCH("Muy Baja 20%",AH256)))</formula>
    </cfRule>
  </conditionalFormatting>
  <conditionalFormatting sqref="S256:S258">
    <cfRule type="containsText" dxfId="23" priority="61" operator="containsText" text="Bajo">
      <formula>NOT(ISERROR(SEARCH("Bajo",S256)))</formula>
    </cfRule>
    <cfRule type="containsText" dxfId="22" priority="62" operator="containsText" text="Moderado">
      <formula>NOT(ISERROR(SEARCH("Moderado",S256)))</formula>
    </cfRule>
    <cfRule type="containsText" dxfId="21" priority="63" operator="containsText" text="Alto">
      <formula>NOT(ISERROR(SEARCH("Alto",S256)))</formula>
    </cfRule>
    <cfRule type="containsText" dxfId="20" priority="64" operator="containsText" text="Extremo">
      <formula>NOT(ISERROR(SEARCH("Extremo",S256)))</formula>
    </cfRule>
  </conditionalFormatting>
  <conditionalFormatting sqref="R256:R257">
    <cfRule type="cellIs" priority="53" operator="equal">
      <formula>"Muy Baja 20%"</formula>
    </cfRule>
    <cfRule type="containsText" priority="54" operator="containsText" text="Muy Baja 20%">
      <formula>NOT(ISERROR(SEARCH("Muy Baja 20%",R256)))</formula>
    </cfRule>
  </conditionalFormatting>
  <conditionalFormatting sqref="AQ256:AQ257">
    <cfRule type="cellIs" dxfId="19" priority="49" operator="equal">
      <formula>"Extremo"</formula>
    </cfRule>
    <cfRule type="cellIs" dxfId="18" priority="50" operator="equal">
      <formula>"Alto"</formula>
    </cfRule>
    <cfRule type="cellIs" dxfId="17" priority="51" operator="equal">
      <formula>"Moderado"</formula>
    </cfRule>
    <cfRule type="cellIs" dxfId="16" priority="52" operator="equal">
      <formula>"Bajo"</formula>
    </cfRule>
  </conditionalFormatting>
  <conditionalFormatting sqref="Z257">
    <cfRule type="cellIs" priority="45" operator="equal">
      <formula>"Muy Baja 20%"</formula>
    </cfRule>
    <cfRule type="containsText" priority="46" operator="containsText" text="Muy Baja 20%">
      <formula>NOT(ISERROR(SEARCH("Muy Baja 20%",Z257)))</formula>
    </cfRule>
  </conditionalFormatting>
  <conditionalFormatting sqref="Z261:Z263">
    <cfRule type="cellIs" priority="43" operator="equal">
      <formula>"Muy Baja 20%"</formula>
    </cfRule>
    <cfRule type="containsText" priority="44" operator="containsText" text="Muy Baja 20%">
      <formula>NOT(ISERROR(SEARCH("Muy Baja 20%",Z261)))</formula>
    </cfRule>
  </conditionalFormatting>
  <conditionalFormatting sqref="AO261:AP262">
    <cfRule type="cellIs" priority="25" operator="equal">
      <formula>"Muy Baja 20%"</formula>
    </cfRule>
    <cfRule type="containsText" priority="26" operator="containsText" text="Muy Baja 20%">
      <formula>NOT(ISERROR(SEARCH("Muy Baja 20%",AO261)))</formula>
    </cfRule>
  </conditionalFormatting>
  <conditionalFormatting sqref="O261:O262">
    <cfRule type="cellIs" priority="33" operator="equal">
      <formula>"Muy Baja 20%"</formula>
    </cfRule>
    <cfRule type="containsText" priority="34" operator="containsText" text="Muy Baja 20%">
      <formula>NOT(ISERROR(SEARCH("Muy Baja 20%",O261)))</formula>
    </cfRule>
  </conditionalFormatting>
  <conditionalFormatting sqref="AF261:AF263">
    <cfRule type="cellIs" priority="37" operator="equal">
      <formula>"Muy Baja 20%"</formula>
    </cfRule>
    <cfRule type="containsText" priority="38" operator="containsText" text="Muy Baja 20%">
      <formula>NOT(ISERROR(SEARCH("Muy Baja 20%",AF261)))</formula>
    </cfRule>
  </conditionalFormatting>
  <conditionalFormatting sqref="AH261:AI263">
    <cfRule type="cellIs" priority="35" operator="equal">
      <formula>"Muy Baja 20%"</formula>
    </cfRule>
    <cfRule type="containsText" priority="36" operator="containsText" text="Muy Baja 20%">
      <formula>NOT(ISERROR(SEARCH("Muy Baja 20%",AH261)))</formula>
    </cfRule>
  </conditionalFormatting>
  <conditionalFormatting sqref="S261:S263">
    <cfRule type="containsText" dxfId="15" priority="39" operator="containsText" text="Bajo">
      <formula>NOT(ISERROR(SEARCH("Bajo",S261)))</formula>
    </cfRule>
    <cfRule type="containsText" dxfId="14" priority="40" operator="containsText" text="Moderado">
      <formula>NOT(ISERROR(SEARCH("Moderado",S261)))</formula>
    </cfRule>
    <cfRule type="containsText" dxfId="13" priority="41" operator="containsText" text="Alto">
      <formula>NOT(ISERROR(SEARCH("Alto",S261)))</formula>
    </cfRule>
    <cfRule type="containsText" dxfId="12" priority="42" operator="containsText" text="Extremo">
      <formula>NOT(ISERROR(SEARCH("Extremo",S261)))</formula>
    </cfRule>
  </conditionalFormatting>
  <conditionalFormatting sqref="Q261:R262">
    <cfRule type="cellIs" priority="31" operator="equal">
      <formula>"Muy Baja 20%"</formula>
    </cfRule>
    <cfRule type="containsText" priority="32" operator="containsText" text="Muy Baja 20%">
      <formula>NOT(ISERROR(SEARCH("Muy Baja 20%",Q261)))</formula>
    </cfRule>
  </conditionalFormatting>
  <conditionalFormatting sqref="AQ261:AQ262">
    <cfRule type="cellIs" dxfId="11" priority="27" operator="equal">
      <formula>"Extremo"</formula>
    </cfRule>
    <cfRule type="cellIs" dxfId="10" priority="28" operator="equal">
      <formula>"Alto"</formula>
    </cfRule>
    <cfRule type="cellIs" dxfId="9" priority="29" operator="equal">
      <formula>"Moderado"</formula>
    </cfRule>
    <cfRule type="cellIs" dxfId="8" priority="30" operator="equal">
      <formula>"Bajo"</formula>
    </cfRule>
  </conditionalFormatting>
  <conditionalFormatting sqref="O256:O257">
    <cfRule type="cellIs" priority="23" operator="equal">
      <formula>"Muy Baja 20%"</formula>
    </cfRule>
    <cfRule type="containsText" priority="24" operator="containsText" text="Muy Baja 20%">
      <formula>NOT(ISERROR(SEARCH("Muy Baja 20%",O256)))</formula>
    </cfRule>
  </conditionalFormatting>
  <conditionalFormatting sqref="Q256:Q257">
    <cfRule type="cellIs" priority="21" operator="equal">
      <formula>"Muy Baja 20%"</formula>
    </cfRule>
    <cfRule type="containsText" priority="22" operator="containsText" text="Muy Baja 20%">
      <formula>NOT(ISERROR(SEARCH("Muy Baja 20%",Q256)))</formula>
    </cfRule>
  </conditionalFormatting>
  <conditionalFormatting sqref="O368 O370 O372">
    <cfRule type="cellIs" priority="19" operator="equal">
      <formula>"Muy Baja 20%"</formula>
    </cfRule>
    <cfRule type="containsText" priority="20" operator="containsText" text="Muy Baja 20%">
      <formula>NOT(ISERROR(SEARCH("Muy Baja 20%",O368)))</formula>
    </cfRule>
  </conditionalFormatting>
  <conditionalFormatting sqref="Q368:R368 Q370:R370 Q372:R372">
    <cfRule type="cellIs" priority="17" operator="equal">
      <formula>"Muy Baja 20%"</formula>
    </cfRule>
    <cfRule type="containsText" priority="18" operator="containsText" text="Muy Baja 20%">
      <formula>NOT(ISERROR(SEARCH("Muy Baja 20%",Q368)))</formula>
    </cfRule>
  </conditionalFormatting>
  <conditionalFormatting sqref="S368:S373">
    <cfRule type="containsText" dxfId="7" priority="5" operator="containsText" text="Bajo">
      <formula>NOT(ISERROR(SEARCH("Bajo",S368)))</formula>
    </cfRule>
    <cfRule type="containsText" dxfId="6" priority="6" operator="containsText" text="Moderado">
      <formula>NOT(ISERROR(SEARCH("Moderado",S368)))</formula>
    </cfRule>
    <cfRule type="containsText" dxfId="5" priority="7" operator="containsText" text="Alto">
      <formula>NOT(ISERROR(SEARCH("Alto",S368)))</formula>
    </cfRule>
    <cfRule type="containsText" dxfId="4" priority="8" operator="containsText" text="Extremo">
      <formula>NOT(ISERROR(SEARCH("Extremo",S368)))</formula>
    </cfRule>
  </conditionalFormatting>
  <conditionalFormatting sqref="Z368:Z373">
    <cfRule type="cellIs" priority="9" operator="equal">
      <formula>"Muy Baja 20%"</formula>
    </cfRule>
    <cfRule type="containsText" priority="10" operator="containsText" text="Muy Baja 20%">
      <formula>NOT(ISERROR(SEARCH("Muy Baja 20%",Z368)))</formula>
    </cfRule>
  </conditionalFormatting>
  <conditionalFormatting sqref="AF368:AF373">
    <cfRule type="containsText" priority="4" operator="containsText" text="Muy Baja 20%">
      <formula>NOT(ISERROR(SEARCH("Muy Baja 20%",AF368)))</formula>
    </cfRule>
  </conditionalFormatting>
  <conditionalFormatting sqref="AF368:AF373">
    <cfRule type="cellIs" priority="3" operator="equal">
      <formula>"Muy Baja 20%"</formula>
    </cfRule>
  </conditionalFormatting>
  <conditionalFormatting sqref="AH368:AI373">
    <cfRule type="containsText" priority="2" operator="containsText" text="Muy Baja 20%">
      <formula>NOT(ISERROR(SEARCH("Muy Baja 20%",AH368)))</formula>
    </cfRule>
  </conditionalFormatting>
  <conditionalFormatting sqref="AH368:AI373">
    <cfRule type="cellIs" priority="1" operator="equal">
      <formula>"Muy Baja 20%"</formula>
    </cfRule>
  </conditionalFormatting>
  <conditionalFormatting sqref="AO368:AP368 AO370:AP370 AO372:AP372">
    <cfRule type="cellIs" priority="11" operator="equal">
      <formula>"Muy Baja 20%"</formula>
    </cfRule>
    <cfRule type="containsText" priority="12" operator="containsText" text="Muy Baja 20%">
      <formula>NOT(ISERROR(SEARCH("Muy Baja 20%",AO368)))</formula>
    </cfRule>
  </conditionalFormatting>
  <conditionalFormatting sqref="AQ368 AQ370 AQ372">
    <cfRule type="cellIs" dxfId="3" priority="13" operator="equal">
      <formula>"Extremo"</formula>
    </cfRule>
    <cfRule type="cellIs" dxfId="2" priority="14" operator="equal">
      <formula>"Alto"</formula>
    </cfRule>
    <cfRule type="cellIs" dxfId="1" priority="15" operator="equal">
      <formula>"Moderado"</formula>
    </cfRule>
    <cfRule type="cellIs" dxfId="0" priority="16" operator="equal">
      <formula>"Bajo"</formula>
    </cfRule>
  </conditionalFormatting>
  <dataValidations count="127">
    <dataValidation type="list" allowBlank="1" showInputMessage="1" showErrorMessage="1" sqref="B8:B125 B259:B311 B338:B343 B330:B331 B142:B255 B368:B434">
      <formula1>$B$440:$B$443</formula1>
    </dataValidation>
    <dataValidation type="list" allowBlank="1" showInputMessage="1" showErrorMessage="1" sqref="G8:G151 G259:G311 G338:G343 G330:G331 G156:G255 G368:G434">
      <formula1>$H$451:$H$454</formula1>
    </dataValidation>
    <dataValidation type="list" allowBlank="1" showInputMessage="1" showErrorMessage="1" sqref="H8:H151 H259:H311 H338:H343 H330:H331 H156:H255 H368:H434">
      <formula1>$G$440:$G$442</formula1>
    </dataValidation>
    <dataValidation type="list" allowBlank="1" showInputMessage="1" showErrorMessage="1" sqref="M8:M151 M259:M311 M338:M343 M330:M331 M156:M255 M368:M434">
      <formula1>$H$440:$H$444</formula1>
    </dataValidation>
    <dataValidation type="list" allowBlank="1" showInputMessage="1" showErrorMessage="1" sqref="AZ368:AZ434 AZ146:AZ150 AZ8:AZ144 AZ152:AZ255 AZ259:AZ260 AZ264:AZ341">
      <formula1>$L$501:$L$507</formula1>
    </dataValidation>
    <dataValidation type="list" allowBlank="1" showInputMessage="1" showErrorMessage="1" sqref="E374:E434 D326 D312 D316 D314 D318 D320 D322 D324 D304 D306 D126:D139 C8:D125 D310 D308 D264:D302 C264:C331 D328:D331 C126:C255 D142:D255 C256:D263 C332:D434">
      <formula1>INDIRECT(B8)</formula1>
    </dataValidation>
    <dataValidation type="list" allowBlank="1" showInputMessage="1" showErrorMessage="1" sqref="F374:F434">
      <formula1>INDIRECT(D374)</formula1>
    </dataValidation>
    <dataValidation type="list" allowBlank="1" showInputMessage="1" showErrorMessage="1" sqref="D140:D141 E362:E363">
      <formula1>$T$443:$T$450</formula1>
    </dataValidation>
    <dataValidation type="list" allowBlank="1" showInputMessage="1" showErrorMessage="1" sqref="B140:B141">
      <formula1>$B$443:$B$446</formula1>
    </dataValidation>
    <dataValidation type="list" allowBlank="1" showInputMessage="1" showErrorMessage="1" sqref="B126:B139">
      <formula1>$B$439:$B$442</formula1>
    </dataValidation>
    <dataValidation type="list" allowBlank="1" showInputMessage="1" showErrorMessage="1" sqref="M152:M155">
      <formula1>$F$440:$F$444</formula1>
    </dataValidation>
    <dataValidation type="list" allowBlank="1" showInputMessage="1" showErrorMessage="1" sqref="K152:K155">
      <formula1>$G$440:$G$446</formula1>
    </dataValidation>
    <dataValidation type="list" allowBlank="1" showInputMessage="1" showErrorMessage="1" sqref="H152:H155">
      <formula1>$E$440</formula1>
    </dataValidation>
    <dataValidation type="list" allowBlank="1" showInputMessage="1" showErrorMessage="1" sqref="G152:G155">
      <formula1>$F$451:$F$453</formula1>
    </dataValidation>
    <dataValidation type="list" allowBlank="1" showInputMessage="1" showErrorMessage="1" sqref="AN374 P8:P311 P330:P343 P368:P434">
      <formula1>$H$476:$H$480</formula1>
    </dataValidation>
    <dataValidation type="list" allowBlank="1" showInputMessage="1" showErrorMessage="1" sqref="BB324:BB327 BB259:BB311 BB330:BB343 BB8:BB255 BB368:BB434">
      <formula1>$M$501:$M$504</formula1>
    </dataValidation>
    <dataValidation type="list" allowBlank="1" showInputMessage="1" showErrorMessage="1" sqref="L374:L434">
      <formula1>$I$451:$I$463</formula1>
    </dataValidation>
    <dataValidation type="list" allowBlank="1" showInputMessage="1" showErrorMessage="1" sqref="K8:K151 K259:K311 K338:K343 K330:K331 K156:K255 K368:K434">
      <formula1>$I$440:$I$447</formula1>
    </dataValidation>
    <dataValidation type="list" allowBlank="1" showInputMessage="1" showErrorMessage="1" sqref="AR259:AR343 AR8:AR255 AR368:AR434">
      <formula1>$K$501:$K$504</formula1>
    </dataValidation>
    <dataValidation type="list" allowBlank="1" showInputMessage="1" showErrorMessage="1" sqref="F338:F343 F259:F311 F330:F331 F8:F255 F368:F373">
      <formula1>$S$440:$S$447</formula1>
    </dataValidation>
    <dataValidation type="list" allowBlank="1" showInputMessage="1" showErrorMessage="1" sqref="E338:E343 E259:E311 E330:E331 E8:E255 E368:E373">
      <formula1>$T$440:$T$447</formula1>
    </dataValidation>
    <dataValidation type="list" allowBlank="1" showInputMessage="1" showErrorMessage="1" sqref="V330:V343 V259:V311 V8:V187 V204:V255 V368:V434">
      <formula1>$H$484:$H$485</formula1>
    </dataValidation>
    <dataValidation type="list" allowBlank="1" showInputMessage="1" showErrorMessage="1" sqref="W330:W343 W259:W311 W8:W187 W204:W255 W368:W434">
      <formula1>$H$488:$H$490</formula1>
    </dataValidation>
    <dataValidation type="list" allowBlank="1" showInputMessage="1" showErrorMessage="1" sqref="X330:X343 X259:X311 X8:X187 X204:X255 X368:X434">
      <formula1>$J$488:$J$489</formula1>
    </dataValidation>
    <dataValidation type="list" allowBlank="1" showInputMessage="1" showErrorMessage="1" sqref="AA330:AA343 AA259:AA311 AA8:AA187 AA204:AA255 AA368:AA434">
      <formula1>$H$501:$H$502</formula1>
    </dataValidation>
    <dataValidation type="list" allowBlank="1" showInputMessage="1" showErrorMessage="1" sqref="AB330:AB343 AB259:AB311 AB8:AB187 AB204:AB255 AB368:AB434">
      <formula1>$I$501:$I$502</formula1>
    </dataValidation>
    <dataValidation type="list" allowBlank="1" showInputMessage="1" showErrorMessage="1" sqref="AC330:AC343 AC259:AC311 AC8:AC187 AC204:AC255 AC368:AC434">
      <formula1>$J$501:$J$502</formula1>
    </dataValidation>
    <dataValidation type="list" allowBlank="1" showInputMessage="1" showErrorMessage="1" sqref="L338:L343 L259:L311 L330:L331 L8:L255 L368:L373">
      <formula1>$I$451:$I$464</formula1>
    </dataValidation>
    <dataValidation type="list" allowBlank="1" showInputMessage="1" showErrorMessage="1" sqref="BB312:BB323 BB328:BB329">
      <formula1>$M$203:$M$206</formula1>
    </dataValidation>
    <dataValidation type="list" allowBlank="1" showInputMessage="1" showErrorMessage="1" sqref="V312:V329">
      <formula1>$H$186:$H$187</formula1>
    </dataValidation>
    <dataValidation type="list" allowBlank="1" showInputMessage="1" showErrorMessage="1" sqref="W312:W329">
      <formula1>$H$190:$H$192</formula1>
    </dataValidation>
    <dataValidation type="list" allowBlank="1" showInputMessage="1" showErrorMessage="1" sqref="X312:X329">
      <formula1>$J$190:$J$191</formula1>
    </dataValidation>
    <dataValidation type="list" allowBlank="1" showInputMessage="1" showErrorMessage="1" sqref="AA312:AA329">
      <formula1>$H$203:$H$204</formula1>
    </dataValidation>
    <dataValidation type="list" allowBlank="1" showInputMessage="1" showErrorMessage="1" sqref="AB312:AB329">
      <formula1>$I$203:$I$204</formula1>
    </dataValidation>
    <dataValidation type="list" allowBlank="1" showInputMessage="1" showErrorMessage="1" sqref="AC312:AC329">
      <formula1>$J$203:$J$204</formula1>
    </dataValidation>
    <dataValidation type="list" allowBlank="1" showInputMessage="1" showErrorMessage="1" sqref="P312:P329">
      <formula1>$H$178:$H$182</formula1>
    </dataValidation>
    <dataValidation type="list" allowBlank="1" showInputMessage="1" showErrorMessage="1" sqref="AC188:AC203">
      <formula1>$J$122:$J$123</formula1>
    </dataValidation>
    <dataValidation type="list" allowBlank="1" showInputMessage="1" showErrorMessage="1" sqref="AB188:AB203">
      <formula1>$I$122:$I$123</formula1>
    </dataValidation>
    <dataValidation type="list" allowBlank="1" showInputMessage="1" showErrorMessage="1" sqref="AA188:AA203">
      <formula1>$H$122:$H$123</formula1>
    </dataValidation>
    <dataValidation type="list" allowBlank="1" showInputMessage="1" showErrorMessage="1" sqref="X188:X203">
      <formula1>$J$109:$J$110</formula1>
    </dataValidation>
    <dataValidation type="list" allowBlank="1" showInputMessage="1" showErrorMessage="1" sqref="W188:W203">
      <formula1>$H$109:$H$111</formula1>
    </dataValidation>
    <dataValidation type="list" allowBlank="1" showInputMessage="1" showErrorMessage="1" sqref="V188:V203">
      <formula1>$H$105:$H$106</formula1>
    </dataValidation>
    <dataValidation type="list" allowBlank="1" showInputMessage="1" showErrorMessage="1" sqref="B312:B329">
      <formula1>$B$144:$B$147</formula1>
    </dataValidation>
    <dataValidation type="list" allowBlank="1" showInputMessage="1" showErrorMessage="1" sqref="G312:G329">
      <formula1>$H$155:$H$158</formula1>
    </dataValidation>
    <dataValidation type="list" allowBlank="1" showInputMessage="1" showErrorMessage="1" sqref="H312:H329">
      <formula1>$G$144:$G$146</formula1>
    </dataValidation>
    <dataValidation type="list" allowBlank="1" showInputMessage="1" showErrorMessage="1" sqref="M312:M329">
      <formula1>$H$144:$H$148</formula1>
    </dataValidation>
    <dataValidation type="list" allowBlank="1" showInputMessage="1" showErrorMessage="1" sqref="K312:K329">
      <formula1>$I$144:$I$151</formula1>
    </dataValidation>
    <dataValidation type="list" allowBlank="1" showInputMessage="1" showErrorMessage="1" sqref="F312:F329">
      <formula1>$S$144:$S$151</formula1>
    </dataValidation>
    <dataValidation type="list" allowBlank="1" showInputMessage="1" showErrorMessage="1" sqref="E312:E329">
      <formula1>$T$144:$T$151</formula1>
    </dataValidation>
    <dataValidation type="list" allowBlank="1" showInputMessage="1" showErrorMessage="1" sqref="L312:L329">
      <formula1>$I$155:$I$168</formula1>
    </dataValidation>
    <dataValidation type="list" allowBlank="1" showInputMessage="1" showErrorMessage="1" sqref="B332:B337">
      <formula1>$B$492:$B$495</formula1>
    </dataValidation>
    <dataValidation type="list" allowBlank="1" showInputMessage="1" showErrorMessage="1" sqref="G332:G337">
      <formula1>$H$503:$H$506</formula1>
    </dataValidation>
    <dataValidation type="list" allowBlank="1" showInputMessage="1" showErrorMessage="1" sqref="H332:H337">
      <formula1>$G$492:$G$494</formula1>
    </dataValidation>
    <dataValidation type="list" allowBlank="1" showInputMessage="1" showErrorMessage="1" sqref="M332:M337">
      <formula1>$H$492:$H$496</formula1>
    </dataValidation>
    <dataValidation type="list" allowBlank="1" showInputMessage="1" showErrorMessage="1" sqref="F332:F337">
      <formula1>$S$492:$S$499</formula1>
    </dataValidation>
    <dataValidation type="list" allowBlank="1" showInputMessage="1" showErrorMessage="1" sqref="E332:E337">
      <formula1>$T$492:$T$499</formula1>
    </dataValidation>
    <dataValidation type="list" allowBlank="1" showInputMessage="1" showErrorMessage="1" sqref="K332:K337">
      <formula1>$I$492:$I$499</formula1>
    </dataValidation>
    <dataValidation type="list" allowBlank="1" showInputMessage="1" showErrorMessage="1" sqref="L332:L337">
      <formula1>$I$503:$I$516</formula1>
    </dataValidation>
    <dataValidation type="list" allowBlank="1" showInputMessage="1" showErrorMessage="1" sqref="G360:G361">
      <formula1>$H$456:$H$459</formula1>
    </dataValidation>
    <dataValidation type="list" allowBlank="1" showInputMessage="1" showErrorMessage="1" sqref="H360:H361">
      <formula1>$G$445:$G$447</formula1>
    </dataValidation>
    <dataValidation type="list" allowBlank="1" showInputMessage="1" showErrorMessage="1" sqref="M360:M361">
      <formula1>$H$445:$H$449</formula1>
    </dataValidation>
    <dataValidation type="list" allowBlank="1" showInputMessage="1" showErrorMessage="1" sqref="P360:P361">
      <formula1>$H$481:$H$485</formula1>
    </dataValidation>
    <dataValidation type="list" allowBlank="1" showInputMessage="1" showErrorMessage="1" sqref="BB360:BB361">
      <formula1>$M$506:$M$509</formula1>
    </dataValidation>
    <dataValidation type="list" allowBlank="1" showInputMessage="1" showErrorMessage="1" sqref="K360:K361">
      <formula1>$I$445:$I$452</formula1>
    </dataValidation>
    <dataValidation type="list" allowBlank="1" showInputMessage="1" showErrorMessage="1" sqref="AR360:AR361">
      <formula1>$K$506:$K$509</formula1>
    </dataValidation>
    <dataValidation type="list" allowBlank="1" showInputMessage="1" showErrorMessage="1" sqref="F360:F361">
      <formula1>$S$445:$S$452</formula1>
    </dataValidation>
    <dataValidation type="list" allowBlank="1" showInputMessage="1" showErrorMessage="1" sqref="E360:E361">
      <formula1>$T$445:$T$452</formula1>
    </dataValidation>
    <dataValidation type="list" allowBlank="1" showInputMessage="1" showErrorMessage="1" sqref="V360:V361">
      <formula1>$H$489:$H$490</formula1>
    </dataValidation>
    <dataValidation type="list" allowBlank="1" showInputMessage="1" showErrorMessage="1" sqref="W360:W361">
      <formula1>$H$493:$H$495</formula1>
    </dataValidation>
    <dataValidation type="list" allowBlank="1" showInputMessage="1" showErrorMessage="1" sqref="X360:X361">
      <formula1>$J$493:$J$494</formula1>
    </dataValidation>
    <dataValidation type="list" allowBlank="1" showInputMessage="1" showErrorMessage="1" sqref="AA360:AA361">
      <formula1>$H$506:$H$507</formula1>
    </dataValidation>
    <dataValidation type="list" allowBlank="1" showInputMessage="1" showErrorMessage="1" sqref="AB360:AB361">
      <formula1>$I$506:$I$507</formula1>
    </dataValidation>
    <dataValidation type="list" allowBlank="1" showInputMessage="1" showErrorMessage="1" sqref="AC360:AC361">
      <formula1>$J$506:$J$507</formula1>
    </dataValidation>
    <dataValidation type="list" allowBlank="1" showInputMessage="1" showErrorMessage="1" sqref="L360:L361">
      <formula1>$I$456:$I$469</formula1>
    </dataValidation>
    <dataValidation type="list" allowBlank="1" showInputMessage="1" showErrorMessage="1" sqref="W348:W359 W364:W367 W256:W258">
      <formula1>$H$489:$H$491</formula1>
    </dataValidation>
    <dataValidation type="list" allowBlank="1" showInputMessage="1" showErrorMessage="1" sqref="X348:X359 X364:X367 X256:X258">
      <formula1>$J$489:$J$490</formula1>
    </dataValidation>
    <dataValidation type="list" allowBlank="1" showInputMessage="1" showErrorMessage="1" sqref="AA348:AA359 AA364:AA367 AA256:AA258">
      <formula1>$H$502:$H$503</formula1>
    </dataValidation>
    <dataValidation type="list" allowBlank="1" showInputMessage="1" showErrorMessage="1" sqref="AB348:AB359 AB364:AB367 AB256:AB258">
      <formula1>$I$502:$I$503</formula1>
    </dataValidation>
    <dataValidation type="list" allowBlank="1" showInputMessage="1" showErrorMessage="1" sqref="AC348:AC359 AC364:AC367 AC256:AC258">
      <formula1>$J$502:$J$503</formula1>
    </dataValidation>
    <dataValidation type="list" allowBlank="1" showInputMessage="1" showErrorMessage="1" sqref="AZ350:AZ367 AZ342:AZ347 AZ256:AZ258 AZ261:AZ263">
      <formula1>$L$502:$L$508</formula1>
    </dataValidation>
    <dataValidation type="list" allowBlank="1" showInputMessage="1" showErrorMessage="1" sqref="BB346:BB347">
      <formula1>$M$485:$M$488</formula1>
    </dataValidation>
    <dataValidation type="list" allowBlank="1" showInputMessage="1" showErrorMessage="1" sqref="AR346:AR347">
      <formula1>$K$485:$K$488</formula1>
    </dataValidation>
    <dataValidation type="list" allowBlank="1" showInputMessage="1" showErrorMessage="1" sqref="AB346:AB347">
      <formula1>$I$485:$I$486</formula1>
    </dataValidation>
    <dataValidation type="list" allowBlank="1" showInputMessage="1" showErrorMessage="1" sqref="AC346:AC347">
      <formula1>$J$485:$J$486</formula1>
    </dataValidation>
    <dataValidation type="list" allowBlank="1" showInputMessage="1" showErrorMessage="1" sqref="V346:V347">
      <formula1>$H$468:$H$469</formula1>
    </dataValidation>
    <dataValidation type="list" allowBlank="1" showInputMessage="1" showErrorMessage="1" sqref="W346:W347">
      <formula1>$H$472:$H$474</formula1>
    </dataValidation>
    <dataValidation type="list" allowBlank="1" showInputMessage="1" showErrorMessage="1" sqref="X346:Y347">
      <formula1>$J$472:$J$473</formula1>
    </dataValidation>
    <dataValidation type="list" allowBlank="1" showInputMessage="1" showErrorMessage="1" sqref="G346:G347">
      <formula1>$H$435:$H$438</formula1>
    </dataValidation>
    <dataValidation type="list" allowBlank="1" showInputMessage="1" showErrorMessage="1" sqref="H346:H347">
      <formula1>$G$424:$G$426</formula1>
    </dataValidation>
    <dataValidation type="list" allowBlank="1" showInputMessage="1" showErrorMessage="1" sqref="M346:M347">
      <formula1>$H$424:$H$428</formula1>
    </dataValidation>
    <dataValidation type="list" allowBlank="1" showInputMessage="1" showErrorMessage="1" sqref="P346:P347 P362:P363 P356:P359">
      <formula1>$H$460:$H$464</formula1>
    </dataValidation>
    <dataValidation type="list" allowBlank="1" showInputMessage="1" showErrorMessage="1" sqref="K346:K347">
      <formula1>$I$424:$I$431</formula1>
    </dataValidation>
    <dataValidation type="list" allowBlank="1" showInputMessage="1" showErrorMessage="1" sqref="F346:F347">
      <formula1>$S$424:$S$431</formula1>
    </dataValidation>
    <dataValidation type="list" allowBlank="1" showInputMessage="1" showErrorMessage="1" sqref="E346:E347">
      <formula1>$T$424:$T$431</formula1>
    </dataValidation>
    <dataValidation type="list" allowBlank="1" showInputMessage="1" showErrorMessage="1" sqref="L346:L347">
      <formula1>$I$435:$I$448</formula1>
    </dataValidation>
    <dataValidation type="list" allowBlank="1" showInputMessage="1" showErrorMessage="1" sqref="V348:V359 V364:V367 AA346:AA347 V256:V258">
      <formula1>$H$485:$H$486</formula1>
    </dataValidation>
    <dataValidation type="list" allowBlank="1" showInputMessage="1" showErrorMessage="1" sqref="B344:B367 B256:B258">
      <formula1>$B$441:$B$444</formula1>
    </dataValidation>
    <dataValidation type="list" allowBlank="1" showInputMessage="1" showErrorMessage="1" sqref="G344:G345 G364:G367 G348:G359 G256:G258">
      <formula1>$H$452:$H$455</formula1>
    </dataValidation>
    <dataValidation type="list" allowBlank="1" showInputMessage="1" showErrorMessage="1" sqref="H344:H345 H364:H367 H348:H359 H256:H258">
      <formula1>$G$441:$G$443</formula1>
    </dataValidation>
    <dataValidation type="list" allowBlank="1" showInputMessage="1" showErrorMessage="1" sqref="M344:M345 M364:M367 M348:M359 M256:M258">
      <formula1>$H$441:$H$445</formula1>
    </dataValidation>
    <dataValidation type="list" allowBlank="1" showInputMessage="1" showErrorMessage="1" sqref="P344:P345 P348:P355 P364:P367">
      <formula1>$H$477:$H$481</formula1>
    </dataValidation>
    <dataValidation type="list" allowBlank="1" showInputMessage="1" showErrorMessage="1" sqref="BB344:BB345 BB364:BB367 BB348:BB359 BB256:BB258">
      <formula1>$M$502:$M$505</formula1>
    </dataValidation>
    <dataValidation type="list" allowBlank="1" showInputMessage="1" showErrorMessage="1" sqref="K344:K345 K364:K367 K348:K359 K256:K258">
      <formula1>$I$441:$I$448</formula1>
    </dataValidation>
    <dataValidation type="list" allowBlank="1" showInputMessage="1" showErrorMessage="1" sqref="AR344:AR345 AR364:AR367 AR348:AR359 AR256:AR258">
      <formula1>$K$502:$K$505</formula1>
    </dataValidation>
    <dataValidation type="list" allowBlank="1" showInputMessage="1" showErrorMessage="1" sqref="F344:F345 F364:F367 F348:F359 F256:F258">
      <formula1>$S$441:$S$448</formula1>
    </dataValidation>
    <dataValidation type="list" allowBlank="1" showInputMessage="1" showErrorMessage="1" sqref="E344:E345 E364:E367 E348:E359 E256:E258">
      <formula1>$T$441:$T$448</formula1>
    </dataValidation>
    <dataValidation type="list" allowBlank="1" showInputMessage="1" showErrorMessage="1" sqref="L344:L345 L364:L367 L348:L359 L256:L258">
      <formula1>$I$452:$I$465</formula1>
    </dataValidation>
    <dataValidation type="list" allowBlank="1" showInputMessage="1" showErrorMessage="1" sqref="AC344:AC345">
      <formula1>$J$123:$J$124</formula1>
    </dataValidation>
    <dataValidation type="list" allowBlank="1" showInputMessage="1" showErrorMessage="1" sqref="AB344:AB345">
      <formula1>$I$123:$I$124</formula1>
    </dataValidation>
    <dataValidation type="list" allowBlank="1" showInputMessage="1" showErrorMessage="1" sqref="AA344:AA345">
      <formula1>$H$123:$H$124</formula1>
    </dataValidation>
    <dataValidation type="list" allowBlank="1" showInputMessage="1" showErrorMessage="1" sqref="X344:X345">
      <formula1>$J$110:$J$111</formula1>
    </dataValidation>
    <dataValidation type="list" allowBlank="1" showInputMessage="1" showErrorMessage="1" sqref="W344:W345">
      <formula1>$H$110:$H$112</formula1>
    </dataValidation>
    <dataValidation type="list" allowBlank="1" showInputMessage="1" showErrorMessage="1" sqref="V344:V345">
      <formula1>$H$106:$H$107</formula1>
    </dataValidation>
    <dataValidation type="list" allowBlank="1" showInputMessage="1" showErrorMessage="1" sqref="G362:G363">
      <formula1>$H$454:$H$457</formula1>
    </dataValidation>
    <dataValidation type="list" allowBlank="1" showInputMessage="1" showErrorMessage="1" sqref="H362:H363">
      <formula1>$G$443:$G$445</formula1>
    </dataValidation>
    <dataValidation type="list" allowBlank="1" showInputMessage="1" showErrorMessage="1" sqref="M362:M363">
      <formula1>$H$443:$H$447</formula1>
    </dataValidation>
    <dataValidation type="list" allowBlank="1" showInputMessage="1" showErrorMessage="1" sqref="BB362:BB363">
      <formula1>$M$504:$M$507</formula1>
    </dataValidation>
    <dataValidation type="list" allowBlank="1" showInputMessage="1" showErrorMessage="1" sqref="K362:K363">
      <formula1>$I$443:$I$450</formula1>
    </dataValidation>
    <dataValidation type="list" allowBlank="1" showInputMessage="1" showErrorMessage="1" sqref="AR362:AR363">
      <formula1>$K$504:$K$507</formula1>
    </dataValidation>
    <dataValidation type="list" allowBlank="1" showInputMessage="1" showErrorMessage="1" sqref="F362:F363">
      <formula1>$S$443:$S$450</formula1>
    </dataValidation>
    <dataValidation type="list" allowBlank="1" showInputMessage="1" showErrorMessage="1" sqref="V362:V363">
      <formula1>$H$487:$H$488</formula1>
    </dataValidation>
    <dataValidation type="list" allowBlank="1" showInputMessage="1" showErrorMessage="1" sqref="W362:W363">
      <formula1>$H$491:$H$493</formula1>
    </dataValidation>
    <dataValidation type="list" allowBlank="1" showInputMessage="1" showErrorMessage="1" sqref="X362:X363">
      <formula1>$J$491:$J$492</formula1>
    </dataValidation>
    <dataValidation type="list" allowBlank="1" showInputMessage="1" showErrorMessage="1" sqref="AA362:AA363">
      <formula1>$H$504:$H$505</formula1>
    </dataValidation>
    <dataValidation type="list" allowBlank="1" showInputMessage="1" showErrorMessage="1" sqref="AB362:AB363">
      <formula1>$I$504:$I$505</formula1>
    </dataValidation>
    <dataValidation type="list" allowBlank="1" showInputMessage="1" showErrorMessage="1" sqref="AC362:AC363">
      <formula1>$J$504:$J$505</formula1>
    </dataValidation>
    <dataValidation type="list" allowBlank="1" showInputMessage="1" showErrorMessage="1" sqref="L362:L363">
      <formula1>$I$454:$I$467</formula1>
    </dataValidation>
  </dataValidations>
  <pageMargins left="0.7" right="0.7" top="0.75" bottom="0.75" header="0.3" footer="0.3"/>
  <pageSetup orientation="portrait" r:id="rId1"/>
  <drawing r:id="rId2"/>
  <tableParts count="20">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1"/>
  <sheetViews>
    <sheetView tabSelected="1" topLeftCell="A7" workbookViewId="0">
      <selection activeCell="H22" sqref="H22:L38"/>
    </sheetView>
  </sheetViews>
  <sheetFormatPr baseColWidth="10" defaultColWidth="11.42578125" defaultRowHeight="14.25" x14ac:dyDescent="0.25"/>
  <cols>
    <col min="1" max="1" width="4.85546875" style="48" customWidth="1"/>
    <col min="2" max="2" width="6.85546875" style="48" customWidth="1"/>
    <col min="3" max="4" width="18.140625" style="48" customWidth="1"/>
    <col min="5" max="5" width="3.42578125" style="48" customWidth="1"/>
    <col min="6" max="7" width="18.140625" style="48" customWidth="1"/>
    <col min="8" max="8" width="4.85546875" style="48" customWidth="1"/>
    <col min="9" max="9" width="39.28515625" style="48" customWidth="1"/>
    <col min="10" max="10" width="10.85546875" style="48" customWidth="1"/>
    <col min="11" max="11" width="11.42578125" style="48"/>
    <col min="12" max="12" width="4.5703125" style="48" customWidth="1"/>
    <col min="13" max="16384" width="11.42578125" style="48"/>
  </cols>
  <sheetData>
    <row r="1" spans="1:8" x14ac:dyDescent="0.25">
      <c r="A1" s="47"/>
      <c r="B1" s="47"/>
      <c r="C1" s="47"/>
      <c r="D1" s="47"/>
      <c r="E1" s="47"/>
      <c r="F1" s="47"/>
      <c r="G1" s="47"/>
      <c r="H1" s="47"/>
    </row>
    <row r="2" spans="1:8" ht="18" customHeight="1" x14ac:dyDescent="0.25">
      <c r="A2" s="47"/>
      <c r="B2" s="345" t="s">
        <v>307</v>
      </c>
      <c r="C2" s="345"/>
      <c r="D2" s="345"/>
      <c r="E2" s="345"/>
      <c r="F2" s="345"/>
      <c r="G2" s="49">
        <v>170</v>
      </c>
      <c r="H2" s="47"/>
    </row>
    <row r="3" spans="1:8" x14ac:dyDescent="0.25">
      <c r="A3" s="47"/>
      <c r="B3" s="47"/>
      <c r="C3" s="50"/>
      <c r="D3" s="50"/>
      <c r="E3" s="50"/>
      <c r="F3" s="50"/>
      <c r="G3" s="50"/>
      <c r="H3" s="47"/>
    </row>
    <row r="4" spans="1:8" ht="18" customHeight="1" x14ac:dyDescent="0.25">
      <c r="A4" s="47"/>
      <c r="B4" s="346" t="s">
        <v>308</v>
      </c>
      <c r="C4" s="346"/>
      <c r="D4" s="346"/>
      <c r="E4" s="346"/>
      <c r="F4" s="346"/>
      <c r="G4" s="346"/>
      <c r="H4" s="47"/>
    </row>
    <row r="5" spans="1:8" x14ac:dyDescent="0.25">
      <c r="A5" s="47"/>
      <c r="B5" s="47"/>
      <c r="C5" s="50"/>
      <c r="D5" s="50"/>
      <c r="E5" s="50"/>
      <c r="F5" s="50"/>
      <c r="G5" s="50"/>
      <c r="H5" s="47"/>
    </row>
    <row r="6" spans="1:8" ht="21.75" customHeight="1" x14ac:dyDescent="0.25">
      <c r="A6" s="47"/>
      <c r="B6" s="347" t="s">
        <v>309</v>
      </c>
      <c r="C6" s="348" t="s">
        <v>310</v>
      </c>
      <c r="D6" s="348"/>
      <c r="E6" s="51"/>
      <c r="F6" s="348" t="s">
        <v>311</v>
      </c>
      <c r="G6" s="348"/>
      <c r="H6" s="47"/>
    </row>
    <row r="7" spans="1:8" x14ac:dyDescent="0.25">
      <c r="A7" s="47"/>
      <c r="B7" s="347"/>
      <c r="C7" s="52" t="s">
        <v>35</v>
      </c>
      <c r="D7" s="52" t="s">
        <v>36</v>
      </c>
      <c r="E7" s="50"/>
      <c r="F7" s="53" t="s">
        <v>35</v>
      </c>
      <c r="G7" s="53" t="s">
        <v>36</v>
      </c>
      <c r="H7" s="47"/>
    </row>
    <row r="8" spans="1:8" ht="14.25" customHeight="1" x14ac:dyDescent="0.25">
      <c r="A8" s="47"/>
      <c r="B8" s="347"/>
      <c r="C8" s="54">
        <v>0.79</v>
      </c>
      <c r="D8" s="54">
        <v>0.8</v>
      </c>
      <c r="E8" s="50"/>
      <c r="F8" s="55">
        <v>0.34</v>
      </c>
      <c r="G8" s="55">
        <v>0.8</v>
      </c>
      <c r="H8" s="47"/>
    </row>
    <row r="9" spans="1:8" ht="21.75" customHeight="1" x14ac:dyDescent="0.25">
      <c r="A9" s="47"/>
      <c r="B9" s="347"/>
      <c r="C9" s="45" t="s">
        <v>50</v>
      </c>
      <c r="D9" s="45" t="s">
        <v>62</v>
      </c>
      <c r="E9" s="51"/>
      <c r="F9" s="43" t="s">
        <v>58</v>
      </c>
      <c r="G9" s="45" t="s">
        <v>62</v>
      </c>
      <c r="H9" s="47"/>
    </row>
    <row r="10" spans="1:8" ht="14.25" customHeight="1" x14ac:dyDescent="0.25">
      <c r="A10" s="47"/>
      <c r="B10" s="347"/>
      <c r="C10" s="50"/>
      <c r="D10" s="50"/>
      <c r="E10" s="50"/>
      <c r="F10" s="50"/>
      <c r="G10" s="50"/>
      <c r="H10" s="47"/>
    </row>
    <row r="11" spans="1:8" ht="21.75" customHeight="1" x14ac:dyDescent="0.25">
      <c r="A11" s="47"/>
      <c r="B11" s="347"/>
      <c r="C11" s="349" t="s">
        <v>312</v>
      </c>
      <c r="D11" s="349"/>
      <c r="E11" s="51"/>
      <c r="F11" s="349" t="s">
        <v>313</v>
      </c>
      <c r="G11" s="349"/>
      <c r="H11" s="47"/>
    </row>
    <row r="12" spans="1:8" ht="21.75" customHeight="1" x14ac:dyDescent="0.25">
      <c r="A12" s="47"/>
      <c r="B12" s="347"/>
      <c r="C12" s="350" t="s">
        <v>859</v>
      </c>
      <c r="D12" s="350"/>
      <c r="E12" s="56"/>
      <c r="F12" s="350" t="s">
        <v>859</v>
      </c>
      <c r="G12" s="350"/>
      <c r="H12" s="47"/>
    </row>
    <row r="13" spans="1:8" x14ac:dyDescent="0.25">
      <c r="A13" s="47"/>
      <c r="B13" s="47"/>
      <c r="C13" s="47"/>
      <c r="D13" s="47"/>
      <c r="E13" s="47"/>
      <c r="F13" s="47"/>
      <c r="G13" s="47"/>
      <c r="H13" s="47"/>
    </row>
    <row r="14" spans="1:8" ht="14.25" customHeight="1" x14ac:dyDescent="0.25">
      <c r="A14" s="47"/>
      <c r="B14" s="47"/>
      <c r="C14" s="47"/>
      <c r="D14" s="47"/>
      <c r="E14" s="47"/>
      <c r="F14" s="47"/>
      <c r="G14" s="47"/>
      <c r="H14" s="47"/>
    </row>
    <row r="16" spans="1:8" ht="14.25" customHeight="1" x14ac:dyDescent="0.25"/>
    <row r="18" spans="7:12" ht="14.25" customHeight="1" x14ac:dyDescent="0.25"/>
    <row r="20" spans="7:12" ht="15" customHeight="1" x14ac:dyDescent="0.25">
      <c r="G20" s="57"/>
    </row>
    <row r="21" spans="7:12" ht="15" x14ac:dyDescent="0.25">
      <c r="G21" s="57"/>
    </row>
    <row r="22" spans="7:12" ht="14.25" customHeight="1" x14ac:dyDescent="0.25">
      <c r="H22" s="47"/>
      <c r="I22" s="47"/>
      <c r="J22" s="47"/>
      <c r="K22" s="47"/>
      <c r="L22" s="47"/>
    </row>
    <row r="23" spans="7:12" ht="28.5" x14ac:dyDescent="0.25">
      <c r="H23" s="47"/>
      <c r="I23" s="97" t="s">
        <v>314</v>
      </c>
      <c r="J23" s="97" t="s">
        <v>315</v>
      </c>
      <c r="K23" s="98" t="s">
        <v>23</v>
      </c>
      <c r="L23" s="47"/>
    </row>
    <row r="24" spans="7:12" x14ac:dyDescent="0.25">
      <c r="H24" s="47"/>
      <c r="I24" s="99" t="s">
        <v>860</v>
      </c>
      <c r="J24" s="100">
        <v>57</v>
      </c>
      <c r="K24" s="101">
        <f t="shared" ref="K24:K36" si="0">J24/$J$37</f>
        <v>0.3352941176470588</v>
      </c>
      <c r="L24" s="47"/>
    </row>
    <row r="25" spans="7:12" ht="14.25" customHeight="1" x14ac:dyDescent="0.25">
      <c r="H25" s="47"/>
      <c r="I25" s="99" t="s">
        <v>322</v>
      </c>
      <c r="J25" s="100">
        <v>0</v>
      </c>
      <c r="K25" s="101">
        <f t="shared" si="0"/>
        <v>0</v>
      </c>
      <c r="L25" s="47"/>
    </row>
    <row r="26" spans="7:12" x14ac:dyDescent="0.25">
      <c r="H26" s="47"/>
      <c r="I26" s="99" t="s">
        <v>320</v>
      </c>
      <c r="J26" s="100">
        <v>14</v>
      </c>
      <c r="K26" s="101">
        <f t="shared" si="0"/>
        <v>8.2352941176470587E-2</v>
      </c>
      <c r="L26" s="47"/>
    </row>
    <row r="27" spans="7:12" ht="14.25" customHeight="1" x14ac:dyDescent="0.25">
      <c r="H27" s="47"/>
      <c r="I27" s="99" t="s">
        <v>265</v>
      </c>
      <c r="J27" s="100">
        <v>54</v>
      </c>
      <c r="K27" s="101">
        <f t="shared" si="0"/>
        <v>0.31764705882352939</v>
      </c>
      <c r="L27" s="47"/>
    </row>
    <row r="28" spans="7:12" x14ac:dyDescent="0.25">
      <c r="H28" s="47"/>
      <c r="I28" s="99" t="s">
        <v>324</v>
      </c>
      <c r="J28" s="100">
        <v>13</v>
      </c>
      <c r="K28" s="101">
        <f t="shared" si="0"/>
        <v>7.6470588235294124E-2</v>
      </c>
      <c r="L28" s="47"/>
    </row>
    <row r="29" spans="7:12" ht="14.25" customHeight="1" x14ac:dyDescent="0.25">
      <c r="H29" s="47"/>
      <c r="I29" s="99" t="s">
        <v>266</v>
      </c>
      <c r="J29" s="100">
        <v>3</v>
      </c>
      <c r="K29" s="101">
        <f t="shared" si="0"/>
        <v>1.7647058823529412E-2</v>
      </c>
      <c r="L29" s="47"/>
    </row>
    <row r="30" spans="7:12" x14ac:dyDescent="0.25">
      <c r="H30" s="47"/>
      <c r="I30" s="99" t="s">
        <v>267</v>
      </c>
      <c r="J30" s="100">
        <v>1</v>
      </c>
      <c r="K30" s="101">
        <f t="shared" si="0"/>
        <v>5.8823529411764705E-3</v>
      </c>
      <c r="L30" s="47"/>
    </row>
    <row r="31" spans="7:12" ht="14.25" customHeight="1" x14ac:dyDescent="0.25">
      <c r="H31" s="47"/>
      <c r="I31" s="99" t="s">
        <v>268</v>
      </c>
      <c r="J31" s="100">
        <v>1</v>
      </c>
      <c r="K31" s="101">
        <f t="shared" si="0"/>
        <v>5.8823529411764705E-3</v>
      </c>
      <c r="L31" s="47"/>
    </row>
    <row r="32" spans="7:12" x14ac:dyDescent="0.25">
      <c r="H32" s="47"/>
      <c r="I32" s="99" t="s">
        <v>269</v>
      </c>
      <c r="J32" s="100">
        <v>0</v>
      </c>
      <c r="K32" s="101">
        <f t="shared" si="0"/>
        <v>0</v>
      </c>
      <c r="L32" s="47"/>
    </row>
    <row r="33" spans="8:12" ht="14.25" customHeight="1" x14ac:dyDescent="0.25">
      <c r="H33" s="47"/>
      <c r="I33" s="99" t="s">
        <v>270</v>
      </c>
      <c r="J33" s="100">
        <v>0</v>
      </c>
      <c r="K33" s="101">
        <f t="shared" si="0"/>
        <v>0</v>
      </c>
      <c r="L33" s="47"/>
    </row>
    <row r="34" spans="8:12" x14ac:dyDescent="0.25">
      <c r="H34" s="47"/>
      <c r="I34" s="99" t="s">
        <v>271</v>
      </c>
      <c r="J34" s="100">
        <v>6</v>
      </c>
      <c r="K34" s="101">
        <f t="shared" si="0"/>
        <v>3.5294117647058823E-2</v>
      </c>
      <c r="L34" s="47"/>
    </row>
    <row r="35" spans="8:12" ht="14.25" customHeight="1" x14ac:dyDescent="0.25">
      <c r="H35" s="47"/>
      <c r="I35" s="99" t="s">
        <v>272</v>
      </c>
      <c r="J35" s="100">
        <v>19</v>
      </c>
      <c r="K35" s="101">
        <f t="shared" si="0"/>
        <v>0.11176470588235295</v>
      </c>
      <c r="L35" s="47"/>
    </row>
    <row r="36" spans="8:12" x14ac:dyDescent="0.25">
      <c r="H36" s="47"/>
      <c r="I36" s="99" t="s">
        <v>273</v>
      </c>
      <c r="J36" s="100">
        <v>2</v>
      </c>
      <c r="K36" s="101">
        <f t="shared" si="0"/>
        <v>1.1764705882352941E-2</v>
      </c>
      <c r="L36" s="47"/>
    </row>
    <row r="37" spans="8:12" ht="14.25" customHeight="1" x14ac:dyDescent="0.25">
      <c r="H37" s="47"/>
      <c r="I37" s="100" t="s">
        <v>316</v>
      </c>
      <c r="J37" s="100">
        <f>SUM(J24:J36)</f>
        <v>170</v>
      </c>
      <c r="K37" s="102">
        <f>SUM(K24:K36)</f>
        <v>1</v>
      </c>
      <c r="L37" s="47"/>
    </row>
    <row r="38" spans="8:12" x14ac:dyDescent="0.25">
      <c r="H38" s="47"/>
      <c r="I38" s="47"/>
      <c r="J38" s="47"/>
      <c r="K38" s="47"/>
      <c r="L38" s="47"/>
    </row>
    <row r="39" spans="8:12" ht="14.25" customHeight="1" x14ac:dyDescent="0.25"/>
    <row r="41" spans="8:12" ht="14.25" customHeight="1" x14ac:dyDescent="0.25"/>
    <row r="43" spans="8:12" ht="14.25" customHeight="1" x14ac:dyDescent="0.25"/>
    <row r="45" spans="8:12" ht="14.25" customHeight="1" x14ac:dyDescent="0.25"/>
    <row r="47" spans="8:12" ht="14.25" customHeight="1" x14ac:dyDescent="0.25"/>
    <row r="49" ht="14.25" customHeight="1" x14ac:dyDescent="0.25"/>
    <row r="51" ht="14.25" customHeight="1" x14ac:dyDescent="0.25"/>
    <row r="53" ht="14.25" customHeight="1" x14ac:dyDescent="0.25"/>
    <row r="55" ht="14.25" customHeight="1" x14ac:dyDescent="0.25"/>
    <row r="57" ht="14.25" customHeight="1" x14ac:dyDescent="0.25"/>
    <row r="58" ht="14.25" customHeight="1" x14ac:dyDescent="0.25"/>
    <row r="59" ht="14.25" customHeight="1" x14ac:dyDescent="0.25"/>
    <row r="61" ht="14.25" customHeight="1" x14ac:dyDescent="0.25"/>
    <row r="63" ht="14.25" customHeight="1" x14ac:dyDescent="0.25"/>
    <row r="65" ht="14.25" customHeight="1" x14ac:dyDescent="0.25"/>
    <row r="67" ht="14.25" customHeight="1" x14ac:dyDescent="0.25"/>
    <row r="69" ht="14.25" customHeight="1" x14ac:dyDescent="0.25"/>
    <row r="71" ht="14.25" customHeight="1" x14ac:dyDescent="0.25"/>
    <row r="73" ht="14.25" customHeight="1" x14ac:dyDescent="0.25"/>
    <row r="75" ht="14.25" customHeight="1" x14ac:dyDescent="0.25"/>
    <row r="77" ht="14.25" customHeight="1" x14ac:dyDescent="0.25"/>
    <row r="79" ht="14.25" customHeight="1" x14ac:dyDescent="0.25"/>
    <row r="81" ht="14.25" customHeight="1" x14ac:dyDescent="0.25"/>
    <row r="83" ht="14.25" customHeight="1" x14ac:dyDescent="0.25"/>
    <row r="85" ht="14.25" customHeight="1" x14ac:dyDescent="0.25"/>
    <row r="87" ht="14.25" customHeight="1" x14ac:dyDescent="0.25"/>
    <row r="89" ht="14.25" customHeight="1" x14ac:dyDescent="0.25"/>
    <row r="91" ht="14.25" customHeight="1" x14ac:dyDescent="0.25"/>
    <row r="93" ht="14.25" customHeight="1" x14ac:dyDescent="0.25"/>
    <row r="95" ht="14.25" customHeight="1" x14ac:dyDescent="0.25"/>
    <row r="97" ht="14.25" customHeight="1" x14ac:dyDescent="0.25"/>
    <row r="99" ht="14.25" customHeight="1" x14ac:dyDescent="0.25"/>
    <row r="101" ht="14.25" customHeight="1" x14ac:dyDescent="0.25"/>
    <row r="103" ht="14.25" customHeight="1" x14ac:dyDescent="0.25"/>
    <row r="105" ht="14.25" customHeight="1" x14ac:dyDescent="0.25"/>
    <row r="107" ht="14.25" customHeight="1" x14ac:dyDescent="0.25"/>
    <row r="109" ht="14.25" customHeight="1" x14ac:dyDescent="0.25"/>
    <row r="111" ht="14.25" customHeight="1" x14ac:dyDescent="0.25"/>
    <row r="113" ht="14.25" customHeight="1" x14ac:dyDescent="0.25"/>
    <row r="115" ht="14.25" customHeight="1" x14ac:dyDescent="0.25"/>
    <row r="117" ht="14.25" customHeight="1" x14ac:dyDescent="0.25"/>
    <row r="119" ht="14.25" customHeight="1" x14ac:dyDescent="0.25"/>
    <row r="121" ht="14.25" customHeight="1" x14ac:dyDescent="0.25"/>
    <row r="123" ht="14.25" customHeight="1" x14ac:dyDescent="0.25"/>
    <row r="125" ht="14.25" customHeight="1" x14ac:dyDescent="0.25"/>
    <row r="127" ht="14.25" customHeight="1" x14ac:dyDescent="0.25"/>
    <row r="129" ht="14.25" customHeight="1" x14ac:dyDescent="0.25"/>
    <row r="131" ht="14.25" customHeight="1" x14ac:dyDescent="0.25"/>
    <row r="133" ht="14.25" customHeight="1" x14ac:dyDescent="0.25"/>
    <row r="135" ht="14.25" customHeight="1" x14ac:dyDescent="0.25"/>
    <row r="137" ht="14.25" customHeight="1" x14ac:dyDescent="0.25"/>
    <row r="139" ht="14.25" customHeight="1" x14ac:dyDescent="0.25"/>
    <row r="141" ht="14.25" customHeight="1" x14ac:dyDescent="0.25"/>
    <row r="143" ht="14.25" customHeight="1" x14ac:dyDescent="0.25"/>
    <row r="145" ht="14.25" customHeight="1" x14ac:dyDescent="0.25"/>
    <row r="147" ht="14.25" customHeight="1" x14ac:dyDescent="0.25"/>
    <row r="149" ht="14.25" customHeight="1" x14ac:dyDescent="0.25"/>
    <row r="151" ht="14.25" customHeight="1" x14ac:dyDescent="0.25"/>
    <row r="153" ht="14.25" customHeight="1" x14ac:dyDescent="0.25"/>
    <row r="155" ht="14.25" customHeight="1" x14ac:dyDescent="0.25"/>
    <row r="157" ht="14.25" customHeight="1" x14ac:dyDescent="0.25"/>
    <row r="159" ht="14.25" customHeight="1" x14ac:dyDescent="0.25"/>
    <row r="161" ht="14.25" customHeight="1" x14ac:dyDescent="0.25"/>
    <row r="163" ht="14.25" customHeight="1" x14ac:dyDescent="0.25"/>
    <row r="165" ht="14.25" customHeight="1" x14ac:dyDescent="0.25"/>
    <row r="167" ht="14.25" customHeight="1" x14ac:dyDescent="0.25"/>
    <row r="169" ht="14.25" customHeight="1" x14ac:dyDescent="0.25"/>
    <row r="171" ht="14.25" customHeight="1" x14ac:dyDescent="0.25"/>
    <row r="173" ht="14.25" customHeight="1" x14ac:dyDescent="0.25"/>
    <row r="175" ht="14.25" customHeight="1" x14ac:dyDescent="0.25"/>
    <row r="177" ht="14.25" customHeight="1" x14ac:dyDescent="0.25"/>
    <row r="179" ht="14.25" customHeight="1" x14ac:dyDescent="0.25"/>
    <row r="181" ht="14.25" customHeight="1" x14ac:dyDescent="0.25"/>
  </sheetData>
  <sheetProtection algorithmName="SHA-512" hashValue="UQZguAN3iByqRA3L0MHBfjSB7cWD1VEebcpwI5pLU3cKJu6Q18pjD8QCsOzJz/KsS0H22aG5i5ceLQmUC0cGOQ==" saltValue="QcCHBECLK/VBESz75Gt6fg==" spinCount="100000" sheet="1" objects="1" scenarios="1"/>
  <mergeCells count="9">
    <mergeCell ref="B2:F2"/>
    <mergeCell ref="B4:G4"/>
    <mergeCell ref="B6:B12"/>
    <mergeCell ref="C6:D6"/>
    <mergeCell ref="F6:G6"/>
    <mergeCell ref="C11:D11"/>
    <mergeCell ref="F11:G11"/>
    <mergeCell ref="C12:D12"/>
    <mergeCell ref="F12:G1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Riesgos 2025 2026</vt:lpstr>
      <vt:lpstr>Perfil del Riegso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ADM-PLANEA11</dc:creator>
  <cp:lastModifiedBy>ADM-PLANEA10</cp:lastModifiedBy>
  <dcterms:created xsi:type="dcterms:W3CDTF">2023-03-17T19:15:58Z</dcterms:created>
  <dcterms:modified xsi:type="dcterms:W3CDTF">2026-07-24T21:50:16Z</dcterms:modified>
</cp:coreProperties>
</file>