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DM-SISTEMAS01\Desktop\PLANTILLA CERTIFICACION\58535\"/>
    </mc:Choice>
  </mc:AlternateContent>
  <bookViews>
    <workbookView xWindow="-120" yWindow="-120" windowWidth="29040" windowHeight="15720"/>
  </bookViews>
  <sheets>
    <sheet name="ESTADO DE SITUACIO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H33" i="1"/>
  <c r="H32" i="1"/>
  <c r="H31" i="1"/>
  <c r="H30" i="1"/>
  <c r="F49" i="1" l="1"/>
  <c r="D49" i="1"/>
  <c r="H48" i="1"/>
  <c r="J48" i="1" s="1"/>
  <c r="H47" i="1"/>
  <c r="J47" i="1" s="1"/>
  <c r="H46" i="1"/>
  <c r="F41" i="1"/>
  <c r="D41" i="1"/>
  <c r="H40" i="1"/>
  <c r="J39" i="1"/>
  <c r="J38" i="1"/>
  <c r="H41" i="1"/>
  <c r="J41" i="1" s="1"/>
  <c r="F34" i="1"/>
  <c r="D34" i="1"/>
  <c r="J33" i="1"/>
  <c r="J32" i="1"/>
  <c r="J31" i="1"/>
  <c r="H23" i="1"/>
  <c r="J23" i="1" s="1"/>
  <c r="H22" i="1"/>
  <c r="J22" i="1" s="1"/>
  <c r="F21" i="1"/>
  <c r="F24" i="1" s="1"/>
  <c r="D21" i="1"/>
  <c r="H20" i="1"/>
  <c r="J20" i="1" s="1"/>
  <c r="H19" i="1"/>
  <c r="J19" i="1" s="1"/>
  <c r="H18" i="1"/>
  <c r="J18" i="1" s="1"/>
  <c r="D17" i="1"/>
  <c r="H13" i="1"/>
  <c r="J13" i="1" s="1"/>
  <c r="F12" i="1"/>
  <c r="F14" i="1" s="1"/>
  <c r="D12" i="1"/>
  <c r="D14" i="1" s="1"/>
  <c r="H11" i="1"/>
  <c r="H10" i="1"/>
  <c r="J10" i="1" s="1"/>
  <c r="F26" i="1" l="1"/>
  <c r="D24" i="1"/>
  <c r="H49" i="1"/>
  <c r="J49" i="1" s="1"/>
  <c r="D26" i="1"/>
  <c r="J37" i="1"/>
  <c r="D43" i="1"/>
  <c r="F43" i="1"/>
  <c r="F51" i="1" s="1"/>
  <c r="H21" i="1"/>
  <c r="J21" i="1" s="1"/>
  <c r="H34" i="1"/>
  <c r="J34" i="1" s="1"/>
  <c r="J11" i="1"/>
  <c r="J46" i="1"/>
  <c r="H12" i="1"/>
  <c r="J30" i="1"/>
  <c r="H17" i="1"/>
  <c r="H43" i="1" l="1"/>
  <c r="J43" i="1" s="1"/>
  <c r="D51" i="1"/>
  <c r="H14" i="1"/>
  <c r="J14" i="1" s="1"/>
  <c r="J12" i="1"/>
  <c r="H24" i="1"/>
  <c r="J24" i="1" s="1"/>
  <c r="J17" i="1"/>
  <c r="H51" i="1" l="1"/>
  <c r="J51" i="1" s="1"/>
  <c r="H26" i="1"/>
  <c r="J26" i="1" s="1"/>
</calcChain>
</file>

<file path=xl/sharedStrings.xml><?xml version="1.0" encoding="utf-8"?>
<sst xmlns="http://schemas.openxmlformats.org/spreadsheetml/2006/main" count="68" uniqueCount="61">
  <si>
    <t xml:space="preserve">E.S.E IMSALUD </t>
  </si>
  <si>
    <t>NIT 807004352-3</t>
  </si>
  <si>
    <t>Estado de Situación Financiera Individual</t>
  </si>
  <si>
    <t>Por los períodos terminados el 31 de diciembre 2025 y 31 de diciembre  de 2024</t>
  </si>
  <si>
    <t>(Cifras en pesos colombianos)</t>
  </si>
  <si>
    <t>31 Diciembre de 2025</t>
  </si>
  <si>
    <t>31 Diciembre de 2024</t>
  </si>
  <si>
    <t>VARIACION</t>
  </si>
  <si>
    <t>%</t>
  </si>
  <si>
    <t>Activo</t>
  </si>
  <si>
    <t>Activo Corriente</t>
  </si>
  <si>
    <t>Efectivo y Equivalentes al Efectivo</t>
  </si>
  <si>
    <t xml:space="preserve">Cuentas por cobrar </t>
  </si>
  <si>
    <t>Otras Cuentas por Cobrar</t>
  </si>
  <si>
    <t>Inventarios</t>
  </si>
  <si>
    <t>Total activos corrientes</t>
  </si>
  <si>
    <t>Activo No corriente</t>
  </si>
  <si>
    <t>Cuentas por cobrar</t>
  </si>
  <si>
    <t>Propiedad planta y equipo</t>
  </si>
  <si>
    <t>Propiedades de inversión</t>
  </si>
  <si>
    <t>Activos intangibles</t>
  </si>
  <si>
    <t>Bienes entregados en administración</t>
  </si>
  <si>
    <t>Bienes y servicios pagados por anticipado</t>
  </si>
  <si>
    <t>Total activos no corrientes</t>
  </si>
  <si>
    <t xml:space="preserve">Total Activo </t>
  </si>
  <si>
    <t>Pasivo</t>
  </si>
  <si>
    <t>Pasivo corriente</t>
  </si>
  <si>
    <t>Cuentas por pagar</t>
  </si>
  <si>
    <t>Beneficios a los empleados corto plazo</t>
  </si>
  <si>
    <t xml:space="preserve">Provisiones </t>
  </si>
  <si>
    <t xml:space="preserve">Ingresos recibidos por anticipado </t>
  </si>
  <si>
    <t>Total pasivos corrientes</t>
  </si>
  <si>
    <t>Pasivo No corriente</t>
  </si>
  <si>
    <t>Beneficios a los empleados largo plazo</t>
  </si>
  <si>
    <t>Otros Pasivos</t>
  </si>
  <si>
    <t>Total pasivos no corrientes</t>
  </si>
  <si>
    <t>Pasivos totales</t>
  </si>
  <si>
    <t>Patrimonio</t>
  </si>
  <si>
    <t xml:space="preserve">Capital Fiscal </t>
  </si>
  <si>
    <t>Resultado de ejercicios anteriores</t>
  </si>
  <si>
    <t xml:space="preserve">Resultado del ejercicio </t>
  </si>
  <si>
    <t>Patrimonio total</t>
  </si>
  <si>
    <t>Pasivos y Patrimonios Totales</t>
  </si>
  <si>
    <t>JAVIER ORLANDO PRIETO PEÑA</t>
  </si>
  <si>
    <t>YANETH R. ALARCON SANCHEZ</t>
  </si>
  <si>
    <t>Gerente</t>
  </si>
  <si>
    <t>Contador Externo   TP 110073-T</t>
  </si>
  <si>
    <t>JORGE ANDRES CARILLO LOZANO</t>
  </si>
  <si>
    <t>Revisor Fiscal T.P. No. 207178-T</t>
  </si>
  <si>
    <t>Nota 5</t>
  </si>
  <si>
    <t>Nota 6</t>
  </si>
  <si>
    <t>Nota 9</t>
  </si>
  <si>
    <t>Nota 10</t>
  </si>
  <si>
    <t>Nota 13</t>
  </si>
  <si>
    <t>Nota 14</t>
  </si>
  <si>
    <t>Nota 16</t>
  </si>
  <si>
    <t>Nota 21</t>
  </si>
  <si>
    <t>Nota 22</t>
  </si>
  <si>
    <t>Nota 23</t>
  </si>
  <si>
    <t>Nota 24</t>
  </si>
  <si>
    <t>Nota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</si>
</sst>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_);_(* \(#,##0\);_(* &quot;-&quot;??_);_(@_)"/>
    <numFmt numFmtId="166" formatCode="_-* #,##0.00_-;\-* #,##0.00_-;_-* &quot;-&quot;_-;_-@_-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165" fontId="6" fillId="2" borderId="0" xfId="2" applyNumberFormat="1" applyFont="1" applyFill="1" applyAlignment="1">
      <alignment horizontal="center" vertical="center" wrapText="1"/>
    </xf>
    <xf numFmtId="0" fontId="2" fillId="0" borderId="0" xfId="0" applyFont="1"/>
    <xf numFmtId="41" fontId="0" fillId="0" borderId="0" xfId="1" applyNumberFormat="1" applyFont="1"/>
    <xf numFmtId="0" fontId="7" fillId="0" borderId="0" xfId="0" applyFont="1"/>
    <xf numFmtId="41" fontId="0" fillId="0" borderId="0" xfId="1" applyNumberFormat="1" applyFont="1" applyFill="1"/>
    <xf numFmtId="166" fontId="0" fillId="0" borderId="0" xfId="1" applyNumberFormat="1" applyFont="1"/>
    <xf numFmtId="41" fontId="0" fillId="0" borderId="1" xfId="1" applyNumberFormat="1" applyFont="1" applyBorder="1"/>
    <xf numFmtId="41" fontId="0" fillId="0" borderId="1" xfId="1" applyNumberFormat="1" applyFont="1" applyFill="1" applyBorder="1"/>
    <xf numFmtId="41" fontId="2" fillId="0" borderId="0" xfId="1" applyNumberFormat="1" applyFont="1"/>
    <xf numFmtId="43" fontId="0" fillId="0" borderId="0" xfId="1" applyFont="1"/>
    <xf numFmtId="0" fontId="0" fillId="0" borderId="0" xfId="0" quotePrefix="1"/>
    <xf numFmtId="166" fontId="0" fillId="0" borderId="1" xfId="1" applyNumberFormat="1" applyFont="1" applyBorder="1"/>
    <xf numFmtId="43" fontId="2" fillId="0" borderId="0" xfId="1" applyFont="1"/>
    <xf numFmtId="41" fontId="0" fillId="0" borderId="0" xfId="0" applyNumberFormat="1"/>
    <xf numFmtId="43" fontId="0" fillId="0" borderId="0" xfId="0" applyNumberFormat="1"/>
    <xf numFmtId="43" fontId="0" fillId="0" borderId="0" xfId="1" applyFont="1" applyFill="1"/>
    <xf numFmtId="41" fontId="0" fillId="0" borderId="0" xfId="1" applyNumberFormat="1" applyFont="1" applyFill="1" applyBorder="1"/>
    <xf numFmtId="43" fontId="0" fillId="0" borderId="1" xfId="1" applyFont="1" applyFill="1" applyBorder="1"/>
    <xf numFmtId="43" fontId="0" fillId="0" borderId="1" xfId="1" applyFont="1" applyBorder="1"/>
    <xf numFmtId="43" fontId="0" fillId="0" borderId="0" xfId="1" applyFont="1" applyBorder="1"/>
    <xf numFmtId="0" fontId="6" fillId="0" borderId="0" xfId="0" applyFont="1"/>
    <xf numFmtId="167" fontId="2" fillId="0" borderId="0" xfId="1" applyNumberFormat="1" applyFont="1"/>
    <xf numFmtId="167" fontId="5" fillId="0" borderId="0" xfId="1" applyNumberFormat="1" applyFont="1" applyAlignment="1">
      <alignment horizontal="left"/>
    </xf>
    <xf numFmtId="167" fontId="0" fillId="0" borderId="0" xfId="1" applyNumberFormat="1" applyFont="1" applyAlignment="1">
      <alignment horizontal="left"/>
    </xf>
    <xf numFmtId="167" fontId="8" fillId="0" borderId="0" xfId="1" applyNumberFormat="1" applyFont="1" applyAlignment="1">
      <alignment horizontal="center"/>
    </xf>
    <xf numFmtId="167" fontId="0" fillId="0" borderId="0" xfId="1" applyNumberFormat="1" applyFont="1" applyFill="1"/>
    <xf numFmtId="167" fontId="0" fillId="0" borderId="0" xfId="1" applyNumberFormat="1" applyFont="1"/>
    <xf numFmtId="41" fontId="2" fillId="0" borderId="2" xfId="1" applyNumberFormat="1" applyFont="1" applyBorder="1"/>
    <xf numFmtId="166" fontId="2" fillId="0" borderId="2" xfId="1" applyNumberFormat="1" applyFont="1" applyBorder="1"/>
    <xf numFmtId="167" fontId="5" fillId="0" borderId="0" xfId="1" applyNumberFormat="1" applyFont="1" applyFill="1" applyAlignment="1">
      <alignment horizontal="left"/>
    </xf>
    <xf numFmtId="167" fontId="0" fillId="0" borderId="0" xfId="1" applyNumberFormat="1" applyFont="1" applyFill="1" applyAlignment="1">
      <alignment horizontal="left"/>
    </xf>
    <xf numFmtId="0" fontId="0" fillId="0" borderId="0" xfId="0" applyAlignment="1"/>
    <xf numFmtId="167" fontId="8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</cellXfs>
  <cellStyles count="3">
    <cellStyle name="Millares" xfId="1" builtinId="3"/>
    <cellStyle name="Mon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22</xdr:row>
      <xdr:rowOff>38100</xdr:rowOff>
    </xdr:from>
    <xdr:to>
      <xdr:col>0</xdr:col>
      <xdr:colOff>638175</xdr:colOff>
      <xdr:row>37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61E0E-D021-4BE6-9B22-A812DD95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476750"/>
          <a:ext cx="60007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82550</xdr:colOff>
      <xdr:row>0</xdr:row>
      <xdr:rowOff>0</xdr:rowOff>
    </xdr:from>
    <xdr:ext cx="1790700" cy="742950"/>
    <xdr:pic>
      <xdr:nvPicPr>
        <xdr:cNvPr id="3" name="Picture 1">
          <a:extLst>
            <a:ext uri="{FF2B5EF4-FFF2-40B4-BE49-F238E27FC236}">
              <a16:creationId xmlns:a16="http://schemas.microsoft.com/office/drawing/2014/main" id="{37D4AECD-4136-4FFE-83B1-00B3B189FE3E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844550" y="0"/>
          <a:ext cx="1790700" cy="74295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55</xdr:row>
      <xdr:rowOff>0</xdr:rowOff>
    </xdr:from>
    <xdr:to>
      <xdr:col>2</xdr:col>
      <xdr:colOff>0</xdr:colOff>
      <xdr:row>55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AB46356-3BDF-4D22-8BDB-11F9A0948E35}"/>
            </a:ext>
          </a:extLst>
        </xdr:cNvPr>
        <xdr:cNvCxnSpPr/>
      </xdr:nvCxnSpPr>
      <xdr:spPr>
        <a:xfrm>
          <a:off x="771524" y="10725150"/>
          <a:ext cx="24574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2378075</xdr:colOff>
      <xdr:row>60</xdr:row>
      <xdr:rowOff>187325</xdr:rowOff>
    </xdr:from>
    <xdr:to>
      <xdr:col>5</xdr:col>
      <xdr:colOff>709173</xdr:colOff>
      <xdr:row>60</xdr:row>
      <xdr:rowOff>187325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1A1AB12-1E32-4EA3-B4FB-1B4CFF693BE9}"/>
            </a:ext>
          </a:extLst>
        </xdr:cNvPr>
        <xdr:cNvCxnSpPr/>
      </xdr:nvCxnSpPr>
      <xdr:spPr>
        <a:xfrm>
          <a:off x="3140075" y="11934825"/>
          <a:ext cx="2166498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tabSelected="1" zoomScale="150" zoomScaleNormal="150" workbookViewId="0">
      <selection activeCell="F68" sqref="F68"/>
    </sheetView>
  </sheetViews>
  <sheetFormatPr baseColWidth="10" defaultRowHeight="15" x14ac:dyDescent="0.25"/>
  <cols>
    <col min="2" max="2" width="37" bestFit="1" customWidth="1"/>
    <col min="3" max="3" width="9.7109375" customWidth="1"/>
    <col min="4" max="4" width="17.28515625" bestFit="1" customWidth="1"/>
    <col min="5" max="5" width="3.140625" customWidth="1"/>
    <col min="6" max="6" width="16.28515625" customWidth="1"/>
    <col min="7" max="7" width="3.140625" customWidth="1"/>
    <col min="8" max="8" width="15.42578125" bestFit="1" customWidth="1"/>
    <col min="9" max="9" width="3.140625" customWidth="1"/>
    <col min="10" max="10" width="8" bestFit="1" customWidth="1"/>
    <col min="11" max="11" width="16.5703125" bestFit="1" customWidth="1"/>
    <col min="12" max="12" width="16.5703125" style="1" bestFit="1" customWidth="1"/>
    <col min="13" max="13" width="15.140625" bestFit="1" customWidth="1"/>
    <col min="15" max="15" width="18.140625" bestFit="1" customWidth="1"/>
  </cols>
  <sheetData>
    <row r="1" spans="2:13" ht="19.5" x14ac:dyDescent="0.3">
      <c r="B1" s="36" t="s">
        <v>0</v>
      </c>
      <c r="C1" s="36"/>
      <c r="D1" s="36"/>
      <c r="E1" s="36"/>
      <c r="F1" s="36"/>
      <c r="G1" s="36"/>
      <c r="H1" s="36"/>
      <c r="I1" s="36"/>
      <c r="J1" s="36"/>
    </row>
    <row r="2" spans="2:13" ht="18.75" x14ac:dyDescent="0.3">
      <c r="B2" s="37" t="s">
        <v>1</v>
      </c>
      <c r="C2" s="37"/>
      <c r="D2" s="37"/>
      <c r="E2" s="37"/>
      <c r="F2" s="37"/>
      <c r="G2" s="37"/>
      <c r="H2" s="37"/>
      <c r="I2" s="37"/>
      <c r="J2" s="37"/>
    </row>
    <row r="3" spans="2:13" ht="15.75" x14ac:dyDescent="0.25">
      <c r="B3" s="38" t="s">
        <v>2</v>
      </c>
      <c r="C3" s="38"/>
      <c r="D3" s="38"/>
      <c r="E3" s="38"/>
      <c r="F3" s="38"/>
      <c r="G3" s="38"/>
      <c r="H3" s="38"/>
      <c r="I3" s="38"/>
      <c r="J3" s="38"/>
    </row>
    <row r="4" spans="2:13" x14ac:dyDescent="0.25">
      <c r="B4" s="39" t="s">
        <v>3</v>
      </c>
      <c r="C4" s="39"/>
      <c r="D4" s="39"/>
      <c r="E4" s="39"/>
      <c r="F4" s="39"/>
      <c r="G4" s="39"/>
      <c r="H4" s="39"/>
      <c r="I4" s="39"/>
      <c r="J4" s="39"/>
      <c r="K4" s="33"/>
    </row>
    <row r="5" spans="2:13" x14ac:dyDescent="0.25">
      <c r="B5" s="39" t="s">
        <v>4</v>
      </c>
      <c r="C5" s="39"/>
      <c r="D5" s="39"/>
      <c r="E5" s="39"/>
      <c r="F5" s="39"/>
      <c r="G5" s="39"/>
      <c r="H5" s="39"/>
      <c r="I5" s="39"/>
      <c r="J5" s="39"/>
    </row>
    <row r="7" spans="2:13" ht="25.5" x14ac:dyDescent="0.25">
      <c r="D7" s="2" t="s">
        <v>5</v>
      </c>
      <c r="F7" s="2" t="s">
        <v>6</v>
      </c>
      <c r="H7" s="2" t="s">
        <v>7</v>
      </c>
      <c r="J7" s="2" t="s">
        <v>8</v>
      </c>
    </row>
    <row r="8" spans="2:13" x14ac:dyDescent="0.25">
      <c r="B8" s="3" t="s">
        <v>9</v>
      </c>
      <c r="C8" s="3"/>
      <c r="E8" s="4"/>
      <c r="G8" s="4"/>
    </row>
    <row r="9" spans="2:13" x14ac:dyDescent="0.25">
      <c r="B9" s="3" t="s">
        <v>10</v>
      </c>
      <c r="C9" s="3"/>
      <c r="E9" s="4"/>
      <c r="G9" s="4"/>
    </row>
    <row r="10" spans="2:13" x14ac:dyDescent="0.25">
      <c r="B10" s="5" t="s">
        <v>11</v>
      </c>
      <c r="C10" s="5" t="s">
        <v>49</v>
      </c>
      <c r="D10" s="4">
        <v>61235717599</v>
      </c>
      <c r="E10" s="4"/>
      <c r="F10" s="6">
        <v>59777691091</v>
      </c>
      <c r="G10" s="4"/>
      <c r="H10" s="4">
        <f>+D10-F10</f>
        <v>1458026508</v>
      </c>
      <c r="I10" s="4"/>
      <c r="J10" s="7">
        <f t="shared" ref="J10:J14" si="0">(H10/F10)*100</f>
        <v>2.4390813385221519</v>
      </c>
    </row>
    <row r="11" spans="2:13" x14ac:dyDescent="0.25">
      <c r="B11" s="5" t="s">
        <v>12</v>
      </c>
      <c r="C11" s="40" t="s">
        <v>50</v>
      </c>
      <c r="D11" s="4">
        <v>10005453492</v>
      </c>
      <c r="E11" s="4"/>
      <c r="F11" s="6">
        <v>10483794294</v>
      </c>
      <c r="G11" s="4"/>
      <c r="H11" s="4">
        <f t="shared" ref="H11:H13" si="1">+D11-F11</f>
        <v>-478340802</v>
      </c>
      <c r="I11" s="4"/>
      <c r="J11" s="7">
        <f t="shared" si="0"/>
        <v>-4.5626687112104065</v>
      </c>
    </row>
    <row r="12" spans="2:13" x14ac:dyDescent="0.25">
      <c r="B12" s="5" t="s">
        <v>13</v>
      </c>
      <c r="C12" s="40"/>
      <c r="D12" s="4">
        <f>75027844+819784024</f>
        <v>894811868</v>
      </c>
      <c r="E12" s="4"/>
      <c r="F12" s="6">
        <f>6541823078+47610733-999</f>
        <v>6589432812</v>
      </c>
      <c r="G12" s="4"/>
      <c r="H12" s="4">
        <f t="shared" si="1"/>
        <v>-5694620944</v>
      </c>
      <c r="I12" s="4"/>
      <c r="J12" s="7">
        <f t="shared" si="0"/>
        <v>-86.420502438837218</v>
      </c>
    </row>
    <row r="13" spans="2:13" x14ac:dyDescent="0.25">
      <c r="B13" s="5" t="s">
        <v>14</v>
      </c>
      <c r="C13" s="5" t="s">
        <v>51</v>
      </c>
      <c r="D13" s="8">
        <v>9863690379</v>
      </c>
      <c r="E13" s="4"/>
      <c r="F13" s="9">
        <v>4933039215</v>
      </c>
      <c r="G13" s="4"/>
      <c r="H13" s="8">
        <f t="shared" si="1"/>
        <v>4930651164</v>
      </c>
      <c r="I13" s="4"/>
      <c r="J13" s="13">
        <f t="shared" si="0"/>
        <v>99.951590674715533</v>
      </c>
    </row>
    <row r="14" spans="2:13" ht="15.75" thickBot="1" x14ac:dyDescent="0.3">
      <c r="B14" s="3" t="s">
        <v>15</v>
      </c>
      <c r="C14" s="3"/>
      <c r="D14" s="29">
        <f>SUM(D10:D13)</f>
        <v>81999673338</v>
      </c>
      <c r="E14" s="4"/>
      <c r="F14" s="29">
        <f>SUM(F10:F13)</f>
        <v>81783957412</v>
      </c>
      <c r="G14" s="4"/>
      <c r="H14" s="29">
        <f>SUM(H10:H13)</f>
        <v>215715926</v>
      </c>
      <c r="I14" s="10"/>
      <c r="J14" s="30">
        <f t="shared" si="0"/>
        <v>0.26376313011278713</v>
      </c>
    </row>
    <row r="15" spans="2:13" ht="15.75" thickTop="1" x14ac:dyDescent="0.25">
      <c r="B15" s="3"/>
      <c r="C15" s="3"/>
      <c r="D15" s="4"/>
      <c r="E15" s="4"/>
      <c r="F15" s="4"/>
      <c r="G15" s="4"/>
      <c r="H15" s="6"/>
      <c r="I15" s="4"/>
      <c r="J15" s="11"/>
    </row>
    <row r="16" spans="2:13" x14ac:dyDescent="0.25">
      <c r="B16" s="3" t="s">
        <v>16</v>
      </c>
      <c r="C16" s="3"/>
      <c r="D16" s="4"/>
      <c r="E16" s="4"/>
      <c r="F16" s="4"/>
      <c r="G16" s="4"/>
      <c r="H16" s="6"/>
      <c r="I16" s="4"/>
      <c r="J16" s="11"/>
      <c r="M16" s="12"/>
    </row>
    <row r="17" spans="2:13" x14ac:dyDescent="0.25">
      <c r="B17" s="5" t="s">
        <v>17</v>
      </c>
      <c r="C17" s="40" t="s">
        <v>50</v>
      </c>
      <c r="D17" s="6">
        <f>26765373541-74374606</f>
        <v>26690998935</v>
      </c>
      <c r="E17" s="4"/>
      <c r="F17" s="6">
        <v>28284377398</v>
      </c>
      <c r="G17" s="4"/>
      <c r="H17" s="4">
        <f>+D17-F17</f>
        <v>-1593378463</v>
      </c>
      <c r="I17" s="4"/>
      <c r="J17" s="7">
        <f>(H17/F17)*100</f>
        <v>-5.6334224387511833</v>
      </c>
    </row>
    <row r="18" spans="2:13" x14ac:dyDescent="0.25">
      <c r="B18" s="5" t="s">
        <v>13</v>
      </c>
      <c r="C18" s="40"/>
      <c r="D18" s="6">
        <v>74374606</v>
      </c>
      <c r="E18" s="4"/>
      <c r="F18" s="4">
        <v>85379676</v>
      </c>
      <c r="G18" s="4"/>
      <c r="H18" s="4">
        <f t="shared" ref="H18:H23" si="2">+D18-F18</f>
        <v>-11005070</v>
      </c>
      <c r="I18" s="4"/>
      <c r="J18" s="7">
        <f t="shared" ref="J18:J22" si="3">(H18/F18)*100</f>
        <v>-12.889566364716586</v>
      </c>
    </row>
    <row r="19" spans="2:13" x14ac:dyDescent="0.25">
      <c r="B19" s="5" t="s">
        <v>18</v>
      </c>
      <c r="C19" s="5" t="s">
        <v>52</v>
      </c>
      <c r="D19" s="6">
        <v>58742838995</v>
      </c>
      <c r="E19" s="4"/>
      <c r="F19" s="6">
        <v>49268832309</v>
      </c>
      <c r="G19" s="4"/>
      <c r="H19" s="4">
        <f t="shared" si="2"/>
        <v>9474006686</v>
      </c>
      <c r="I19" s="4"/>
      <c r="J19" s="7">
        <f t="shared" si="3"/>
        <v>19.229208897385156</v>
      </c>
    </row>
    <row r="20" spans="2:13" x14ac:dyDescent="0.25">
      <c r="B20" s="5" t="s">
        <v>19</v>
      </c>
      <c r="C20" s="5" t="s">
        <v>53</v>
      </c>
      <c r="D20" s="6">
        <v>1246356080</v>
      </c>
      <c r="E20" s="4"/>
      <c r="F20" s="6">
        <v>1357860080</v>
      </c>
      <c r="G20" s="4"/>
      <c r="H20" s="4">
        <f t="shared" si="2"/>
        <v>-111504000</v>
      </c>
      <c r="I20" s="4"/>
      <c r="J20" s="7">
        <f t="shared" si="3"/>
        <v>-8.211744467809968</v>
      </c>
    </row>
    <row r="21" spans="2:13" x14ac:dyDescent="0.25">
      <c r="B21" s="5" t="s">
        <v>20</v>
      </c>
      <c r="C21" s="5" t="s">
        <v>54</v>
      </c>
      <c r="D21" s="6">
        <f>1625611861-747241812</f>
        <v>878370049</v>
      </c>
      <c r="E21" s="4"/>
      <c r="F21" s="6">
        <f>1101779163-548308094</f>
        <v>553471069</v>
      </c>
      <c r="G21" s="4"/>
      <c r="H21" s="4">
        <f t="shared" si="2"/>
        <v>324898980</v>
      </c>
      <c r="I21" s="4"/>
      <c r="J21" s="7">
        <f t="shared" si="3"/>
        <v>58.702071020084333</v>
      </c>
    </row>
    <row r="22" spans="2:13" x14ac:dyDescent="0.25">
      <c r="B22" s="5" t="s">
        <v>21</v>
      </c>
      <c r="C22" s="40" t="s">
        <v>55</v>
      </c>
      <c r="D22" s="6">
        <v>609805835</v>
      </c>
      <c r="E22" s="4"/>
      <c r="F22" s="6">
        <v>1123812256</v>
      </c>
      <c r="H22" s="4">
        <f t="shared" si="2"/>
        <v>-514006421</v>
      </c>
      <c r="J22" s="7">
        <f t="shared" si="3"/>
        <v>-45.737748298769219</v>
      </c>
    </row>
    <row r="23" spans="2:13" x14ac:dyDescent="0.25">
      <c r="B23" s="5" t="s">
        <v>22</v>
      </c>
      <c r="C23" s="40"/>
      <c r="D23" s="9">
        <v>190000000</v>
      </c>
      <c r="E23" s="4"/>
      <c r="F23" s="9">
        <v>190000000</v>
      </c>
      <c r="G23" s="4"/>
      <c r="H23" s="8">
        <f t="shared" si="2"/>
        <v>0</v>
      </c>
      <c r="I23" s="4"/>
      <c r="J23" s="13">
        <f t="shared" ref="J23" si="4">(H23/F23)*100</f>
        <v>0</v>
      </c>
    </row>
    <row r="24" spans="2:13" ht="15.75" thickBot="1" x14ac:dyDescent="0.3">
      <c r="B24" s="3" t="s">
        <v>23</v>
      </c>
      <c r="C24" s="3"/>
      <c r="D24" s="29">
        <f>+D17+D18+D19+D20+D21+D22+D23</f>
        <v>88432744500</v>
      </c>
      <c r="E24" s="4"/>
      <c r="F24" s="29">
        <f>SUM(F17:F23)</f>
        <v>80863732788</v>
      </c>
      <c r="G24" s="4"/>
      <c r="H24" s="29">
        <f>SUM(H17:H23)</f>
        <v>7569011712</v>
      </c>
      <c r="I24" s="10"/>
      <c r="J24" s="30">
        <f>(H24/F24)*100</f>
        <v>9.3602056831133869</v>
      </c>
      <c r="M24" s="15"/>
    </row>
    <row r="25" spans="2:13" ht="15.75" thickTop="1" x14ac:dyDescent="0.25">
      <c r="B25" s="3"/>
      <c r="C25" s="3"/>
      <c r="D25" s="4"/>
      <c r="E25" s="4"/>
      <c r="F25" s="4"/>
      <c r="G25" s="4"/>
      <c r="H25" s="6"/>
      <c r="I25" s="4"/>
      <c r="J25" s="7"/>
      <c r="M25" s="16"/>
    </row>
    <row r="26" spans="2:13" ht="15.75" thickBot="1" x14ac:dyDescent="0.3">
      <c r="B26" s="3" t="s">
        <v>24</v>
      </c>
      <c r="C26" s="3"/>
      <c r="D26" s="29">
        <f>+D14+D24</f>
        <v>170432417838</v>
      </c>
      <c r="E26" s="4"/>
      <c r="F26" s="29">
        <f>+F14+F24-1</f>
        <v>162647690199</v>
      </c>
      <c r="G26" s="4"/>
      <c r="H26" s="29">
        <f>+H14+H24</f>
        <v>7784727638</v>
      </c>
      <c r="I26" s="10"/>
      <c r="J26" s="30">
        <f>(H26/F26)*100</f>
        <v>4.7862515775510612</v>
      </c>
    </row>
    <row r="27" spans="2:13" ht="15.75" thickTop="1" x14ac:dyDescent="0.25">
      <c r="B27" s="3"/>
      <c r="C27" s="3"/>
      <c r="D27" s="4"/>
      <c r="E27" s="4"/>
      <c r="F27" s="4"/>
      <c r="G27" s="4"/>
    </row>
    <row r="28" spans="2:13" x14ac:dyDescent="0.25">
      <c r="B28" s="3" t="s">
        <v>25</v>
      </c>
      <c r="C28" s="3"/>
      <c r="D28" s="4"/>
      <c r="E28" s="4"/>
      <c r="F28" s="4"/>
      <c r="G28" s="4"/>
    </row>
    <row r="29" spans="2:13" x14ac:dyDescent="0.25">
      <c r="B29" s="3" t="s">
        <v>26</v>
      </c>
      <c r="C29" s="3"/>
      <c r="D29" s="4"/>
      <c r="E29" s="4"/>
      <c r="F29" s="4"/>
      <c r="G29" s="4"/>
    </row>
    <row r="30" spans="2:13" x14ac:dyDescent="0.25">
      <c r="B30" s="5" t="s">
        <v>27</v>
      </c>
      <c r="C30" s="5" t="s">
        <v>56</v>
      </c>
      <c r="D30" s="4">
        <v>11032037575</v>
      </c>
      <c r="E30" s="4"/>
      <c r="F30" s="4">
        <v>6727269293</v>
      </c>
      <c r="G30" s="4"/>
      <c r="H30" s="4">
        <f t="shared" ref="H30:H33" si="5">+D30-F30</f>
        <v>4304768282</v>
      </c>
      <c r="I30" s="4"/>
      <c r="J30" s="11">
        <f>((H30/F30)*100)*-1</f>
        <v>-63.989831453295444</v>
      </c>
    </row>
    <row r="31" spans="2:13" x14ac:dyDescent="0.25">
      <c r="B31" s="5" t="s">
        <v>28</v>
      </c>
      <c r="C31" s="5" t="s">
        <v>57</v>
      </c>
      <c r="D31" s="4">
        <v>3056472568</v>
      </c>
      <c r="E31" s="4"/>
      <c r="F31" s="4">
        <v>3100428721</v>
      </c>
      <c r="G31" s="4"/>
      <c r="H31" s="4">
        <f t="shared" si="5"/>
        <v>-43956153</v>
      </c>
      <c r="I31" s="4"/>
      <c r="J31" s="11">
        <f t="shared" ref="J31:J33" si="6">((H31/F31)*100)*-1</f>
        <v>1.4177443494273447</v>
      </c>
    </row>
    <row r="32" spans="2:13" x14ac:dyDescent="0.25">
      <c r="B32" s="5" t="s">
        <v>29</v>
      </c>
      <c r="C32" s="5" t="s">
        <v>58</v>
      </c>
      <c r="D32" s="6">
        <v>823744725</v>
      </c>
      <c r="E32" s="4"/>
      <c r="F32" s="6">
        <v>1304428614</v>
      </c>
      <c r="G32" s="4"/>
      <c r="H32" s="4">
        <f t="shared" si="5"/>
        <v>-480683889</v>
      </c>
      <c r="I32" s="6"/>
      <c r="J32" s="11">
        <f t="shared" si="6"/>
        <v>36.8501490875759</v>
      </c>
    </row>
    <row r="33" spans="2:10" x14ac:dyDescent="0.25">
      <c r="B33" s="5" t="s">
        <v>30</v>
      </c>
      <c r="C33" s="5" t="s">
        <v>59</v>
      </c>
      <c r="D33" s="9">
        <v>11469541176</v>
      </c>
      <c r="E33" s="4"/>
      <c r="F33" s="9">
        <v>6541823078</v>
      </c>
      <c r="G33" s="4"/>
      <c r="H33" s="4">
        <f t="shared" si="5"/>
        <v>4927718098</v>
      </c>
      <c r="I33" s="18"/>
      <c r="J33" s="20">
        <f t="shared" si="6"/>
        <v>-75.326373691942266</v>
      </c>
    </row>
    <row r="34" spans="2:10" ht="15.75" thickBot="1" x14ac:dyDescent="0.3">
      <c r="B34" s="3" t="s">
        <v>31</v>
      </c>
      <c r="C34" s="3"/>
      <c r="D34" s="29">
        <f>SUM(D30:D33)</f>
        <v>26381796044</v>
      </c>
      <c r="E34" s="4"/>
      <c r="F34" s="29">
        <f>SUM(F30:F33)</f>
        <v>17673949706</v>
      </c>
      <c r="G34" s="4"/>
      <c r="H34" s="29">
        <f>SUM(H30:H33)</f>
        <v>8707846338</v>
      </c>
      <c r="I34" s="10"/>
      <c r="J34" s="30">
        <f>((H34/F34)*100)*-1</f>
        <v>-49.269385071543105</v>
      </c>
    </row>
    <row r="35" spans="2:10" ht="15.75" thickTop="1" x14ac:dyDescent="0.25">
      <c r="B35" s="3"/>
      <c r="C35" s="3"/>
      <c r="D35" s="6"/>
      <c r="E35" s="4"/>
      <c r="F35" s="6"/>
      <c r="G35" s="4"/>
      <c r="H35" s="6"/>
      <c r="I35" s="6"/>
      <c r="J35" s="17"/>
    </row>
    <row r="36" spans="2:10" x14ac:dyDescent="0.25">
      <c r="B36" s="3" t="s">
        <v>32</v>
      </c>
      <c r="C36" s="3"/>
      <c r="D36" s="6"/>
      <c r="E36" s="4"/>
      <c r="F36" s="6"/>
      <c r="G36" s="4"/>
      <c r="H36" s="6"/>
      <c r="I36" s="6"/>
      <c r="J36" s="17"/>
    </row>
    <row r="37" spans="2:10" x14ac:dyDescent="0.25">
      <c r="B37" s="5" t="s">
        <v>27</v>
      </c>
      <c r="C37" s="5" t="s">
        <v>56</v>
      </c>
      <c r="D37" s="6">
        <v>0</v>
      </c>
      <c r="E37" s="4"/>
      <c r="F37" s="6">
        <v>1092461655</v>
      </c>
      <c r="G37" s="4"/>
      <c r="H37" s="4">
        <f t="shared" ref="H37:H39" si="7">+D37-F37</f>
        <v>-1092461655</v>
      </c>
      <c r="I37" s="6"/>
      <c r="J37" s="17">
        <f t="shared" ref="J37:J39" si="8">((H37/F37)*100)*-1</f>
        <v>100</v>
      </c>
    </row>
    <row r="38" spans="2:10" x14ac:dyDescent="0.25">
      <c r="B38" s="5" t="s">
        <v>33</v>
      </c>
      <c r="C38" s="5" t="s">
        <v>57</v>
      </c>
      <c r="D38" s="6">
        <v>1001443276</v>
      </c>
      <c r="E38" s="4"/>
      <c r="F38" s="6">
        <v>1383306149</v>
      </c>
      <c r="G38" s="4"/>
      <c r="H38" s="4">
        <f t="shared" si="7"/>
        <v>-381862873</v>
      </c>
      <c r="I38" s="6"/>
      <c r="J38" s="17">
        <f t="shared" si="8"/>
        <v>27.60508751269926</v>
      </c>
    </row>
    <row r="39" spans="2:10" x14ac:dyDescent="0.25">
      <c r="B39" s="5" t="s">
        <v>29</v>
      </c>
      <c r="C39" s="5" t="s">
        <v>58</v>
      </c>
      <c r="D39" s="9">
        <v>7091712336</v>
      </c>
      <c r="E39" s="4"/>
      <c r="F39" s="9">
        <v>7548308449</v>
      </c>
      <c r="G39" s="4"/>
      <c r="H39" s="4">
        <f t="shared" si="7"/>
        <v>-456596113</v>
      </c>
      <c r="I39" s="18"/>
      <c r="J39" s="19">
        <f t="shared" si="8"/>
        <v>6.0489858898186633</v>
      </c>
    </row>
    <row r="40" spans="2:10" hidden="1" x14ac:dyDescent="0.25">
      <c r="B40" s="5" t="s">
        <v>34</v>
      </c>
      <c r="C40" s="5"/>
      <c r="D40" s="9">
        <v>0</v>
      </c>
      <c r="E40" s="4"/>
      <c r="F40" s="9">
        <v>0</v>
      </c>
      <c r="G40" s="4"/>
      <c r="H40" s="9">
        <f t="shared" ref="H40" si="9">+F40-D40</f>
        <v>0</v>
      </c>
      <c r="I40" s="18"/>
      <c r="J40" s="19"/>
    </row>
    <row r="41" spans="2:10" ht="15.75" thickBot="1" x14ac:dyDescent="0.3">
      <c r="B41" s="3" t="s">
        <v>35</v>
      </c>
      <c r="C41" s="3"/>
      <c r="D41" s="29">
        <f>SUM(D37:D40)</f>
        <v>8093155612</v>
      </c>
      <c r="E41" s="4"/>
      <c r="F41" s="29">
        <f>SUM(F37:F40)</f>
        <v>10024076253</v>
      </c>
      <c r="G41" s="4"/>
      <c r="H41" s="29">
        <f>SUM(H37:H40)</f>
        <v>-1930920641</v>
      </c>
      <c r="I41" s="10"/>
      <c r="J41" s="30">
        <f>((H41/F41)*100)*-1</f>
        <v>19.262828736185195</v>
      </c>
    </row>
    <row r="42" spans="2:10" ht="15.75" thickTop="1" x14ac:dyDescent="0.25">
      <c r="B42" s="3"/>
      <c r="C42" s="3"/>
      <c r="D42" s="4"/>
      <c r="E42" s="4"/>
      <c r="F42" s="4"/>
      <c r="G42" s="4"/>
    </row>
    <row r="43" spans="2:10" ht="15.75" thickBot="1" x14ac:dyDescent="0.3">
      <c r="B43" s="3" t="s">
        <v>36</v>
      </c>
      <c r="C43" s="3"/>
      <c r="D43" s="29">
        <f>+D34+D41</f>
        <v>34474951656</v>
      </c>
      <c r="E43" s="4"/>
      <c r="F43" s="29">
        <f>+F34+F41</f>
        <v>27698025959</v>
      </c>
      <c r="G43" s="4"/>
      <c r="H43" s="29">
        <f>D43-F43</f>
        <v>6776925697</v>
      </c>
      <c r="I43" s="10"/>
      <c r="J43" s="30">
        <f>((H43/F43)*100)*-1</f>
        <v>-24.467179383222266</v>
      </c>
    </row>
    <row r="44" spans="2:10" ht="15.75" thickTop="1" x14ac:dyDescent="0.25">
      <c r="B44" s="3"/>
      <c r="C44" s="3"/>
      <c r="D44" s="4"/>
      <c r="E44" s="4"/>
      <c r="F44" s="4"/>
      <c r="G44" s="4"/>
      <c r="H44" s="4"/>
      <c r="I44" s="4"/>
      <c r="J44" s="11"/>
    </row>
    <row r="45" spans="2:10" x14ac:dyDescent="0.25">
      <c r="B45" s="3" t="s">
        <v>37</v>
      </c>
      <c r="C45" s="3"/>
      <c r="D45" s="4"/>
      <c r="E45" s="4"/>
      <c r="F45" s="4"/>
      <c r="G45" s="4"/>
      <c r="H45" s="4"/>
      <c r="I45" s="4"/>
      <c r="J45" s="11"/>
    </row>
    <row r="46" spans="2:10" x14ac:dyDescent="0.25">
      <c r="B46" s="5" t="s">
        <v>38</v>
      </c>
      <c r="C46" s="40" t="s">
        <v>60</v>
      </c>
      <c r="D46" s="4">
        <v>56025353333.949997</v>
      </c>
      <c r="E46" s="4"/>
      <c r="F46" s="4">
        <v>56025353333.949997</v>
      </c>
      <c r="G46" s="4"/>
      <c r="H46" s="4">
        <f>+F46-D46</f>
        <v>0</v>
      </c>
      <c r="I46" s="4"/>
      <c r="J46" s="11">
        <f>((H46/F46)*100)*-1</f>
        <v>0</v>
      </c>
    </row>
    <row r="47" spans="2:10" x14ac:dyDescent="0.25">
      <c r="B47" s="5" t="s">
        <v>39</v>
      </c>
      <c r="C47" s="40"/>
      <c r="D47" s="4">
        <v>73217657442.699997</v>
      </c>
      <c r="E47" s="4"/>
      <c r="F47" s="4">
        <v>54535174596</v>
      </c>
      <c r="G47" s="4"/>
      <c r="H47" s="4">
        <f>+F47-D47</f>
        <v>-18682482846.699997</v>
      </c>
      <c r="I47" s="4"/>
      <c r="J47" s="11">
        <f>((H47/F47)*100)*-1</f>
        <v>34.257674950343528</v>
      </c>
    </row>
    <row r="48" spans="2:10" x14ac:dyDescent="0.25">
      <c r="B48" s="5" t="s">
        <v>40</v>
      </c>
      <c r="C48" s="40"/>
      <c r="D48" s="8">
        <v>6714455405</v>
      </c>
      <c r="E48" s="4"/>
      <c r="F48" s="8">
        <v>24389136310</v>
      </c>
      <c r="G48" s="4"/>
      <c r="H48" s="8">
        <f>+F48-D48</f>
        <v>17674680905</v>
      </c>
      <c r="I48" s="4"/>
      <c r="J48" s="20">
        <f>((H48/F48)*100)*-1</f>
        <v>-72.469482643192464</v>
      </c>
    </row>
    <row r="49" spans="2:10" ht="15.75" thickBot="1" x14ac:dyDescent="0.3">
      <c r="B49" s="3" t="s">
        <v>41</v>
      </c>
      <c r="C49" s="3"/>
      <c r="D49" s="29">
        <f>+SUM(D46:D48)</f>
        <v>135957466181.64999</v>
      </c>
      <c r="E49" s="4"/>
      <c r="F49" s="29">
        <f>+SUM(F46:F48)</f>
        <v>134949664239.95</v>
      </c>
      <c r="G49" s="4"/>
      <c r="H49" s="29">
        <f>+SUM(H46:H48)</f>
        <v>-1007801941.6999969</v>
      </c>
      <c r="I49" s="10"/>
      <c r="J49" s="30">
        <f>((H49/F49)*100)*-1</f>
        <v>0.74679840618799476</v>
      </c>
    </row>
    <row r="50" spans="2:10" ht="15.75" thickTop="1" x14ac:dyDescent="0.25">
      <c r="D50" s="4"/>
      <c r="E50" s="4"/>
      <c r="F50" s="4"/>
      <c r="G50" s="4"/>
      <c r="H50" s="4"/>
      <c r="I50" s="4"/>
      <c r="J50" s="21"/>
    </row>
    <row r="51" spans="2:10" ht="15.75" thickBot="1" x14ac:dyDescent="0.3">
      <c r="B51" s="22" t="s">
        <v>42</v>
      </c>
      <c r="C51" s="22"/>
      <c r="D51" s="29">
        <f>+D43+D49</f>
        <v>170432417837.64999</v>
      </c>
      <c r="E51" s="4"/>
      <c r="F51" s="29">
        <f>+F43+F49</f>
        <v>162647690198.95001</v>
      </c>
      <c r="G51" s="4"/>
      <c r="H51" s="29">
        <f>F51-D51</f>
        <v>-7784727638.6999817</v>
      </c>
      <c r="I51" s="10"/>
      <c r="J51" s="30">
        <f>((H51/F51)*100)*-1</f>
        <v>4.7862515779828989</v>
      </c>
    </row>
    <row r="52" spans="2:10" ht="15.75" thickTop="1" x14ac:dyDescent="0.25">
      <c r="B52" s="22"/>
      <c r="C52" s="22"/>
      <c r="D52" s="10"/>
      <c r="E52" s="4"/>
      <c r="F52" s="10"/>
      <c r="G52" s="4"/>
      <c r="H52" s="10"/>
      <c r="I52" s="10"/>
      <c r="J52" s="14"/>
    </row>
    <row r="53" spans="2:10" x14ac:dyDescent="0.25">
      <c r="B53" s="22"/>
      <c r="C53" s="22"/>
      <c r="D53" s="10"/>
      <c r="E53" s="10"/>
      <c r="F53" s="10"/>
      <c r="G53" s="4"/>
      <c r="H53" s="10"/>
      <c r="I53" s="10"/>
      <c r="J53" s="14"/>
    </row>
    <row r="54" spans="2:10" x14ac:dyDescent="0.25">
      <c r="B54" s="22"/>
      <c r="C54" s="22"/>
      <c r="D54" s="10"/>
      <c r="E54" s="10"/>
      <c r="F54" s="10"/>
      <c r="G54" s="4"/>
      <c r="H54" s="10"/>
      <c r="I54" s="10"/>
      <c r="J54" s="14"/>
    </row>
    <row r="55" spans="2:10" x14ac:dyDescent="0.25">
      <c r="D55" s="23"/>
      <c r="E55" s="23"/>
      <c r="F55" s="23"/>
    </row>
    <row r="56" spans="2:10" ht="15.75" x14ac:dyDescent="0.25">
      <c r="B56" s="24" t="s">
        <v>43</v>
      </c>
      <c r="C56" s="31"/>
      <c r="D56" s="23"/>
      <c r="E56" s="23"/>
      <c r="F56" s="35" t="s">
        <v>44</v>
      </c>
      <c r="G56" s="35"/>
      <c r="H56" s="35"/>
      <c r="I56" s="35"/>
      <c r="J56" s="35"/>
    </row>
    <row r="57" spans="2:10" ht="15.75" x14ac:dyDescent="0.25">
      <c r="B57" s="25" t="s">
        <v>45</v>
      </c>
      <c r="C57" s="32"/>
      <c r="D57" s="23"/>
      <c r="E57" s="23"/>
      <c r="F57" s="34" t="s">
        <v>46</v>
      </c>
      <c r="G57" s="34"/>
      <c r="H57" s="34"/>
      <c r="I57" s="34"/>
      <c r="J57" s="34"/>
    </row>
    <row r="58" spans="2:10" ht="15.75" x14ac:dyDescent="0.25">
      <c r="B58" s="25"/>
      <c r="C58" s="32"/>
      <c r="D58" s="23"/>
      <c r="E58" s="23"/>
      <c r="F58" s="26"/>
      <c r="G58" s="26"/>
      <c r="H58" s="26"/>
      <c r="I58" s="26"/>
      <c r="J58" s="26"/>
    </row>
    <row r="59" spans="2:10" ht="15.75" x14ac:dyDescent="0.25">
      <c r="B59" s="25"/>
      <c r="C59" s="32"/>
      <c r="D59" s="23"/>
      <c r="E59" s="23"/>
      <c r="F59" s="26"/>
      <c r="G59" s="26"/>
      <c r="H59" s="26"/>
      <c r="I59" s="26"/>
      <c r="J59" s="26"/>
    </row>
    <row r="60" spans="2:10" x14ac:dyDescent="0.25">
      <c r="D60" s="27"/>
      <c r="E60" s="27"/>
      <c r="F60" s="23"/>
      <c r="G60" s="23"/>
      <c r="H60" s="28"/>
      <c r="I60" s="28"/>
    </row>
    <row r="61" spans="2:10" x14ac:dyDescent="0.25">
      <c r="D61" s="27"/>
      <c r="E61" s="27"/>
      <c r="F61" s="23"/>
      <c r="G61" s="23"/>
      <c r="H61" s="28"/>
      <c r="I61" s="28"/>
    </row>
    <row r="62" spans="2:10" x14ac:dyDescent="0.25">
      <c r="B62" s="35" t="s">
        <v>47</v>
      </c>
      <c r="C62" s="35"/>
      <c r="D62" s="35"/>
      <c r="E62" s="35"/>
      <c r="F62" s="35"/>
      <c r="G62" s="35"/>
      <c r="H62" s="35"/>
      <c r="I62" s="35"/>
      <c r="J62" s="35"/>
    </row>
    <row r="63" spans="2:10" ht="15.75" x14ac:dyDescent="0.25">
      <c r="B63" s="34" t="s">
        <v>48</v>
      </c>
      <c r="C63" s="34"/>
      <c r="D63" s="34"/>
      <c r="E63" s="34"/>
      <c r="F63" s="34"/>
      <c r="G63" s="34"/>
      <c r="H63" s="34"/>
      <c r="I63" s="34"/>
      <c r="J63" s="34"/>
    </row>
    <row r="64" spans="2:10" x14ac:dyDescent="0.25">
      <c r="D64" s="28"/>
      <c r="E64" s="28"/>
    </row>
  </sheetData>
  <sheetProtection algorithmName="SHA-512" hashValue="yW5ekyCZxGeZ/uXKpRzzbUye9A4PRv1pNkGyb3+DD9IQqrFHAd7it8kNpVYdORPQed/j6MsY9WlriIH7+QJW+w==" saltValue="K+x11RDE5SxcNZo0wcls+g==" spinCount="100000" sheet="1" formatCells="0" formatColumns="0" formatRows="0" insertColumns="0" insertRows="0" insertHyperlinks="0" deleteColumns="0" deleteRows="0" sort="0" autoFilter="0" pivotTables="0"/>
  <mergeCells count="13">
    <mergeCell ref="F57:J57"/>
    <mergeCell ref="B62:J62"/>
    <mergeCell ref="B63:J63"/>
    <mergeCell ref="B1:J1"/>
    <mergeCell ref="B2:J2"/>
    <mergeCell ref="B3:J3"/>
    <mergeCell ref="B5:J5"/>
    <mergeCell ref="F56:J56"/>
    <mergeCell ref="C11:C12"/>
    <mergeCell ref="C17:C18"/>
    <mergeCell ref="C22:C23"/>
    <mergeCell ref="C46:C48"/>
    <mergeCell ref="B4:J4"/>
  </mergeCells>
  <pageMargins left="0.15748031496062992" right="0.23622047244094491" top="0.23622047244094491" bottom="0.15748031496062992" header="0.19685039370078741" footer="0.15748031496062992"/>
  <pageSetup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ADM-CONTA01</dc:creator>
  <cp:lastModifiedBy>ADM-SISTEMAS01</cp:lastModifiedBy>
  <cp:lastPrinted>2026-02-26T14:49:20Z</cp:lastPrinted>
  <dcterms:created xsi:type="dcterms:W3CDTF">2026-02-18T00:39:14Z</dcterms:created>
  <dcterms:modified xsi:type="dcterms:W3CDTF">2026-03-02T23:04:09Z</dcterms:modified>
</cp:coreProperties>
</file>