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54811\SOLICITUD DE GLPI PARA PUBLICACION DE ETSADOS FINANCIEROS PARA PUBLICACION WEB\"/>
    </mc:Choice>
  </mc:AlternateContent>
  <bookViews>
    <workbookView xWindow="-120" yWindow="-120" windowWidth="29040" windowHeight="15720"/>
  </bookViews>
  <sheets>
    <sheet name="ESTADO DE SITUACIO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C54" i="1"/>
  <c r="G53" i="1"/>
  <c r="I53" i="1" s="1"/>
  <c r="G52" i="1"/>
  <c r="I52" i="1" s="1"/>
  <c r="G51" i="1"/>
  <c r="I51" i="1" s="1"/>
  <c r="E46" i="1"/>
  <c r="G45" i="1"/>
  <c r="G44" i="1"/>
  <c r="I44" i="1" s="1"/>
  <c r="G43" i="1"/>
  <c r="I43" i="1" s="1"/>
  <c r="C42" i="1"/>
  <c r="G42" i="1" s="1"/>
  <c r="E39" i="1"/>
  <c r="E48" i="1" s="1"/>
  <c r="C39" i="1"/>
  <c r="G38" i="1"/>
  <c r="G37" i="1"/>
  <c r="G36" i="1"/>
  <c r="I36" i="1" s="1"/>
  <c r="G35" i="1"/>
  <c r="I35" i="1" s="1"/>
  <c r="L29" i="1"/>
  <c r="C29" i="1"/>
  <c r="G28" i="1"/>
  <c r="I28" i="1" s="1"/>
  <c r="G27" i="1"/>
  <c r="I27" i="1" s="1"/>
  <c r="E26" i="1"/>
  <c r="G26" i="1" s="1"/>
  <c r="I26" i="1" s="1"/>
  <c r="G25" i="1"/>
  <c r="I25" i="1" s="1"/>
  <c r="K24" i="1"/>
  <c r="K29" i="1" s="1"/>
  <c r="L30" i="1" s="1"/>
  <c r="G24" i="1"/>
  <c r="I24" i="1" s="1"/>
  <c r="G23" i="1"/>
  <c r="E22" i="1"/>
  <c r="G18" i="1"/>
  <c r="G17" i="1"/>
  <c r="E16" i="1"/>
  <c r="G16" i="1" s="1"/>
  <c r="I16" i="1" s="1"/>
  <c r="C15" i="1"/>
  <c r="G15" i="1" s="1"/>
  <c r="G14" i="1"/>
  <c r="I14" i="1" s="1"/>
  <c r="G13" i="1"/>
  <c r="G12" i="1"/>
  <c r="C19" i="1" l="1"/>
  <c r="C31" i="1" s="1"/>
  <c r="E56" i="1"/>
  <c r="E29" i="1"/>
  <c r="G19" i="1"/>
  <c r="I42" i="1"/>
  <c r="G46" i="1"/>
  <c r="I46" i="1" s="1"/>
  <c r="G39" i="1"/>
  <c r="I39" i="1" s="1"/>
  <c r="I12" i="1"/>
  <c r="I19" i="1" s="1"/>
  <c r="E19" i="1"/>
  <c r="E31" i="1" s="1"/>
  <c r="G22" i="1"/>
  <c r="C46" i="1"/>
  <c r="C48" i="1" s="1"/>
  <c r="G54" i="1"/>
  <c r="I54" i="1" s="1"/>
  <c r="C56" i="1" l="1"/>
  <c r="G48" i="1"/>
  <c r="I48" i="1" s="1"/>
  <c r="G29" i="1"/>
  <c r="I22" i="1"/>
  <c r="G56" i="1" l="1"/>
  <c r="I56" i="1" s="1"/>
  <c r="I29" i="1"/>
  <c r="G31" i="1"/>
  <c r="I31" i="1" s="1"/>
</calcChain>
</file>

<file path=xl/sharedStrings.xml><?xml version="1.0" encoding="utf-8"?>
<sst xmlns="http://schemas.openxmlformats.org/spreadsheetml/2006/main" count="62" uniqueCount="59">
  <si>
    <t xml:space="preserve">E.S.E IMSALUD </t>
  </si>
  <si>
    <t>NIT 807004352-3</t>
  </si>
  <si>
    <t>Estado de Situación Financiera Individual</t>
  </si>
  <si>
    <t>Por los períodos terminados el 30 de septiembre de 2025 y 30 de septiembre  de 2024</t>
  </si>
  <si>
    <t>(Cifras en pesos colombianos)</t>
  </si>
  <si>
    <t>30  Septiembre de 2025</t>
  </si>
  <si>
    <t>30  Septiembre de 2024</t>
  </si>
  <si>
    <t>VARIACION</t>
  </si>
  <si>
    <t>%</t>
  </si>
  <si>
    <t>Activo</t>
  </si>
  <si>
    <t>Activo Corriente</t>
  </si>
  <si>
    <t>Efectivo y Equivalentes al Efectivo</t>
  </si>
  <si>
    <t>Inversiones</t>
  </si>
  <si>
    <t xml:space="preserve">Cuentas por cobrar </t>
  </si>
  <si>
    <t>Otras Cuentas por Cobrar</t>
  </si>
  <si>
    <t>Inventarios</t>
  </si>
  <si>
    <t>Bienes Entregados en Administracion</t>
  </si>
  <si>
    <t xml:space="preserve">Bienes y servicios pagados por anticipado </t>
  </si>
  <si>
    <t>Total activos corrientes</t>
  </si>
  <si>
    <t>Activo No corriente</t>
  </si>
  <si>
    <t>total Radicada</t>
  </si>
  <si>
    <t/>
  </si>
  <si>
    <t>Cuentas por cobrar</t>
  </si>
  <si>
    <t>total sin Radicada</t>
  </si>
  <si>
    <t>Propiedad planta y equipo</t>
  </si>
  <si>
    <t>Propiedades de inversión</t>
  </si>
  <si>
    <t>Activos intangibles</t>
  </si>
  <si>
    <t>giro menos</t>
  </si>
  <si>
    <t>Bienes entregados en administración</t>
  </si>
  <si>
    <t>deter cartera</t>
  </si>
  <si>
    <t>Bienes y servicios pagados por anticipado</t>
  </si>
  <si>
    <t>deter Incapcidad</t>
  </si>
  <si>
    <t>Total activos no corrientes</t>
  </si>
  <si>
    <t>sumas</t>
  </si>
  <si>
    <t xml:space="preserve">Total Activo </t>
  </si>
  <si>
    <t>Pasivo</t>
  </si>
  <si>
    <t>Pasivo corriente</t>
  </si>
  <si>
    <t>Cuentas por pagar</t>
  </si>
  <si>
    <t>Beneficios a los empleados corto plazo</t>
  </si>
  <si>
    <t xml:space="preserve">Provisiones </t>
  </si>
  <si>
    <t xml:space="preserve">Ingresos recibidos por anticipado </t>
  </si>
  <si>
    <t>Total pasivos corrientes</t>
  </si>
  <si>
    <t>Pasivo No corriente</t>
  </si>
  <si>
    <t>Beneficios a los empleados largo plazo</t>
  </si>
  <si>
    <t>Otros Pasivos</t>
  </si>
  <si>
    <t>Total pasivos no corrientes</t>
  </si>
  <si>
    <t>Pasivos totales</t>
  </si>
  <si>
    <t>Patrimonio</t>
  </si>
  <si>
    <t xml:space="preserve">Capital Fiscal </t>
  </si>
  <si>
    <t>Resultado de ejercicios anteriores</t>
  </si>
  <si>
    <t xml:space="preserve">Resultado del ejercicio </t>
  </si>
  <si>
    <t>Patrimonio total</t>
  </si>
  <si>
    <t>Pasivos y Patrimonios Totales</t>
  </si>
  <si>
    <t>JAVIER ORLANDO PRIETO PEÑA</t>
  </si>
  <si>
    <t>YANETH R. ALARCON SANCHEZ</t>
  </si>
  <si>
    <t>Gerente</t>
  </si>
  <si>
    <t>Contador Externo   TP 110073-T</t>
  </si>
  <si>
    <t>JORGE ANDRES CARILLO LOZANO</t>
  </si>
  <si>
    <t>Revisor Fiscal T.P. No. 207178-T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</si>
</sst>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_);_(* \(#,##0\);_(* &quot;-&quot;??_);_(@_)"/>
    <numFmt numFmtId="166" formatCode="_-* #,##0.00_-;\-* #,##0.00_-;_-* &quot;-&quot;_-;_-@_-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65" fontId="7" fillId="2" borderId="0" xfId="2" applyNumberFormat="1" applyFont="1" applyFill="1" applyAlignment="1">
      <alignment horizontal="center" vertical="center" wrapText="1"/>
    </xf>
    <xf numFmtId="0" fontId="3" fillId="0" borderId="0" xfId="0" applyFont="1"/>
    <xf numFmtId="41" fontId="0" fillId="0" borderId="0" xfId="1" applyNumberFormat="1" applyFont="1"/>
    <xf numFmtId="0" fontId="8" fillId="0" borderId="0" xfId="0" applyFont="1"/>
    <xf numFmtId="41" fontId="0" fillId="0" borderId="0" xfId="1" applyNumberFormat="1" applyFont="1" applyFill="1"/>
    <xf numFmtId="166" fontId="0" fillId="0" borderId="0" xfId="1" applyNumberFormat="1" applyFont="1"/>
    <xf numFmtId="41" fontId="0" fillId="0" borderId="1" xfId="1" applyNumberFormat="1" applyFont="1" applyBorder="1"/>
    <xf numFmtId="41" fontId="0" fillId="0" borderId="1" xfId="1" applyNumberFormat="1" applyFont="1" applyFill="1" applyBorder="1"/>
    <xf numFmtId="166" fontId="0" fillId="0" borderId="1" xfId="1" applyNumberFormat="1" applyFont="1" applyBorder="1"/>
    <xf numFmtId="41" fontId="3" fillId="0" borderId="0" xfId="1" applyNumberFormat="1" applyFont="1"/>
    <xf numFmtId="43" fontId="0" fillId="0" borderId="0" xfId="1" applyFont="1"/>
    <xf numFmtId="4" fontId="0" fillId="3" borderId="0" xfId="0" applyNumberFormat="1" applyFill="1"/>
    <xf numFmtId="0" fontId="0" fillId="0" borderId="0" xfId="0" quotePrefix="1"/>
    <xf numFmtId="43" fontId="3" fillId="0" borderId="0" xfId="1" applyFont="1"/>
    <xf numFmtId="41" fontId="0" fillId="0" borderId="0" xfId="0" applyNumberFormat="1"/>
    <xf numFmtId="43" fontId="0" fillId="0" borderId="0" xfId="0" applyNumberFormat="1"/>
    <xf numFmtId="41" fontId="3" fillId="0" borderId="0" xfId="1" applyNumberFormat="1" applyFont="1" applyFill="1"/>
    <xf numFmtId="43" fontId="0" fillId="0" borderId="0" xfId="1" applyFont="1" applyFill="1"/>
    <xf numFmtId="41" fontId="0" fillId="0" borderId="0" xfId="1" applyNumberFormat="1" applyFont="1" applyFill="1" applyBorder="1"/>
    <xf numFmtId="43" fontId="0" fillId="0" borderId="1" xfId="1" applyFont="1" applyFill="1" applyBorder="1"/>
    <xf numFmtId="43" fontId="3" fillId="0" borderId="0" xfId="1" applyFont="1" applyFill="1"/>
    <xf numFmtId="43" fontId="0" fillId="0" borderId="1" xfId="1" applyFont="1" applyBorder="1"/>
    <xf numFmtId="43" fontId="0" fillId="0" borderId="0" xfId="1" applyFont="1" applyBorder="1"/>
    <xf numFmtId="0" fontId="7" fillId="0" borderId="0" xfId="0" applyFont="1"/>
    <xf numFmtId="41" fontId="2" fillId="0" borderId="0" xfId="1" applyNumberFormat="1" applyFont="1" applyFill="1"/>
    <xf numFmtId="167" fontId="3" fillId="0" borderId="0" xfId="1" applyNumberFormat="1" applyFont="1"/>
    <xf numFmtId="167" fontId="6" fillId="0" borderId="0" xfId="1" applyNumberFormat="1" applyFont="1" applyAlignment="1">
      <alignment horizontal="left"/>
    </xf>
    <xf numFmtId="167" fontId="0" fillId="0" borderId="0" xfId="1" applyNumberFormat="1" applyFont="1" applyAlignment="1">
      <alignment horizontal="left"/>
    </xf>
    <xf numFmtId="167" fontId="9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7" fontId="0" fillId="0" borderId="0" xfId="1" applyNumberFormat="1" applyFont="1" applyFill="1"/>
    <xf numFmtId="167" fontId="0" fillId="0" borderId="0" xfId="1" applyNumberFormat="1" applyFont="1"/>
    <xf numFmtId="167" fontId="9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38100</xdr:rowOff>
    </xdr:from>
    <xdr:to>
      <xdr:col>0</xdr:col>
      <xdr:colOff>638175</xdr:colOff>
      <xdr:row>42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2C554B-323C-4F60-9FB0-F866C3B8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238750"/>
          <a:ext cx="60007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95250</xdr:colOff>
      <xdr:row>1</xdr:row>
      <xdr:rowOff>57150</xdr:rowOff>
    </xdr:from>
    <xdr:ext cx="1790700" cy="742950"/>
    <xdr:pic>
      <xdr:nvPicPr>
        <xdr:cNvPr id="3" name="Picture 1">
          <a:extLst>
            <a:ext uri="{FF2B5EF4-FFF2-40B4-BE49-F238E27FC236}">
              <a16:creationId xmlns:a16="http://schemas.microsoft.com/office/drawing/2014/main" id="{833545DC-1F70-43D9-B014-FA4A25E6C38B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857250" y="247650"/>
          <a:ext cx="1790700" cy="7429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60</xdr:row>
      <xdr:rowOff>0</xdr:rowOff>
    </xdr:from>
    <xdr:to>
      <xdr:col>2</xdr:col>
      <xdr:colOff>0</xdr:colOff>
      <xdr:row>60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4165DC6-7136-4970-9C1B-DC5DA9B52B59}"/>
            </a:ext>
          </a:extLst>
        </xdr:cNvPr>
        <xdr:cNvCxnSpPr/>
      </xdr:nvCxnSpPr>
      <xdr:spPr>
        <a:xfrm>
          <a:off x="771524" y="11487150"/>
          <a:ext cx="24574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2628900</xdr:colOff>
      <xdr:row>65</xdr:row>
      <xdr:rowOff>9525</xdr:rowOff>
    </xdr:from>
    <xdr:to>
      <xdr:col>4</xdr:col>
      <xdr:colOff>798073</xdr:colOff>
      <xdr:row>65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31482B-6F7A-4FC7-8E3A-140731D3C954}"/>
            </a:ext>
          </a:extLst>
        </xdr:cNvPr>
        <xdr:cNvCxnSpPr/>
      </xdr:nvCxnSpPr>
      <xdr:spPr>
        <a:xfrm>
          <a:off x="3228975" y="12487275"/>
          <a:ext cx="2160148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60</xdr:row>
      <xdr:rowOff>9525</xdr:rowOff>
    </xdr:from>
    <xdr:to>
      <xdr:col>8</xdr:col>
      <xdr:colOff>331350</xdr:colOff>
      <xdr:row>60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DFD7891-C0C5-428B-8997-AF660FC8F0EA}"/>
            </a:ext>
          </a:extLst>
        </xdr:cNvPr>
        <xdr:cNvCxnSpPr/>
      </xdr:nvCxnSpPr>
      <xdr:spPr>
        <a:xfrm>
          <a:off x="4953000" y="11496675"/>
          <a:ext cx="25030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8"/>
  <sheetViews>
    <sheetView tabSelected="1" topLeftCell="B1" zoomScale="150" zoomScaleNormal="150" workbookViewId="0">
      <selection activeCell="E62" sqref="E62:I62"/>
    </sheetView>
  </sheetViews>
  <sheetFormatPr baseColWidth="10" defaultRowHeight="15" x14ac:dyDescent="0.25"/>
  <cols>
    <col min="2" max="2" width="37" bestFit="1" customWidth="1"/>
    <col min="3" max="3" width="17.28515625" bestFit="1" customWidth="1"/>
    <col min="4" max="4" width="3.140625" customWidth="1"/>
    <col min="5" max="5" width="16.28515625" customWidth="1"/>
    <col min="6" max="6" width="3.140625" customWidth="1"/>
    <col min="7" max="7" width="15.42578125" bestFit="1" customWidth="1"/>
    <col min="8" max="8" width="3.140625" customWidth="1"/>
    <col min="9" max="9" width="12.42578125" customWidth="1"/>
    <col min="10" max="10" width="16.5703125" hidden="1" customWidth="1"/>
    <col min="11" max="11" width="17.42578125" style="1" hidden="1" customWidth="1"/>
    <col min="12" max="12" width="18" hidden="1" customWidth="1"/>
    <col min="14" max="14" width="12.42578125" bestFit="1" customWidth="1"/>
  </cols>
  <sheetData>
    <row r="2" spans="2:10" ht="19.5" x14ac:dyDescent="0.3">
      <c r="B2" s="37" t="s">
        <v>0</v>
      </c>
      <c r="C2" s="37"/>
      <c r="D2" s="37"/>
      <c r="E2" s="37"/>
      <c r="F2" s="37"/>
      <c r="G2" s="37"/>
      <c r="H2" s="37"/>
      <c r="I2" s="37"/>
    </row>
    <row r="3" spans="2:10" ht="18.75" x14ac:dyDescent="0.3">
      <c r="B3" s="38" t="s">
        <v>1</v>
      </c>
      <c r="C3" s="38"/>
      <c r="D3" s="38"/>
      <c r="E3" s="38"/>
      <c r="F3" s="38"/>
      <c r="G3" s="38"/>
      <c r="H3" s="38"/>
      <c r="I3" s="38"/>
    </row>
    <row r="4" spans="2:10" ht="15.75" x14ac:dyDescent="0.25">
      <c r="B4" s="39" t="s">
        <v>2</v>
      </c>
      <c r="C4" s="39"/>
      <c r="D4" s="39"/>
      <c r="E4" s="39"/>
      <c r="F4" s="39"/>
      <c r="G4" s="39"/>
      <c r="H4" s="39"/>
      <c r="I4" s="39"/>
    </row>
    <row r="5" spans="2:10" x14ac:dyDescent="0.25">
      <c r="B5" s="40" t="s">
        <v>3</v>
      </c>
      <c r="C5" s="40"/>
      <c r="D5" s="40"/>
      <c r="E5" s="40"/>
      <c r="F5" s="40"/>
      <c r="G5" s="40"/>
      <c r="H5" s="40"/>
      <c r="I5" s="40"/>
      <c r="J5" s="40"/>
    </row>
    <row r="6" spans="2:10" x14ac:dyDescent="0.25">
      <c r="B6" s="40" t="s">
        <v>4</v>
      </c>
      <c r="C6" s="40"/>
      <c r="D6" s="40"/>
      <c r="E6" s="40"/>
      <c r="F6" s="40"/>
      <c r="G6" s="40"/>
      <c r="H6" s="40"/>
      <c r="I6" s="40"/>
    </row>
    <row r="7" spans="2:10" x14ac:dyDescent="0.25">
      <c r="B7" s="2"/>
      <c r="C7" s="2"/>
      <c r="D7" s="2"/>
      <c r="E7" s="2"/>
      <c r="F7" s="2"/>
      <c r="G7" s="2"/>
      <c r="H7" s="2"/>
      <c r="I7" s="2"/>
    </row>
    <row r="9" spans="2:10" ht="25.5" x14ac:dyDescent="0.25">
      <c r="C9" s="3" t="s">
        <v>5</v>
      </c>
      <c r="E9" s="3" t="s">
        <v>6</v>
      </c>
      <c r="G9" s="3" t="s">
        <v>7</v>
      </c>
      <c r="I9" s="3" t="s">
        <v>8</v>
      </c>
    </row>
    <row r="10" spans="2:10" x14ac:dyDescent="0.25">
      <c r="B10" s="4" t="s">
        <v>9</v>
      </c>
      <c r="D10" s="5"/>
      <c r="F10" s="5"/>
    </row>
    <row r="11" spans="2:10" x14ac:dyDescent="0.25">
      <c r="B11" s="4" t="s">
        <v>10</v>
      </c>
      <c r="D11" s="5"/>
      <c r="F11" s="5"/>
    </row>
    <row r="12" spans="2:10" x14ac:dyDescent="0.25">
      <c r="B12" s="6" t="s">
        <v>11</v>
      </c>
      <c r="C12" s="5">
        <v>57506198323</v>
      </c>
      <c r="D12" s="5"/>
      <c r="E12" s="7">
        <v>43469808933</v>
      </c>
      <c r="F12" s="5"/>
      <c r="G12" s="5">
        <f>+C12-E12</f>
        <v>14036389390</v>
      </c>
      <c r="H12" s="5"/>
      <c r="I12" s="8">
        <f t="shared" ref="I12:I16" si="0">(G12/E12)*100</f>
        <v>32.289972591400804</v>
      </c>
    </row>
    <row r="13" spans="2:10" x14ac:dyDescent="0.25">
      <c r="B13" s="6" t="s">
        <v>12</v>
      </c>
      <c r="C13" s="5">
        <v>33201000000</v>
      </c>
      <c r="D13" s="5"/>
      <c r="E13" s="7">
        <v>14050000000</v>
      </c>
      <c r="F13" s="5"/>
      <c r="G13" s="5">
        <f t="shared" ref="G13:G18" si="1">+C13-E13</f>
        <v>19151000000</v>
      </c>
      <c r="H13" s="5"/>
      <c r="I13" s="8">
        <v>0</v>
      </c>
    </row>
    <row r="14" spans="2:10" x14ac:dyDescent="0.25">
      <c r="B14" s="6" t="s">
        <v>13</v>
      </c>
      <c r="C14" s="5">
        <v>4255088369</v>
      </c>
      <c r="D14" s="5"/>
      <c r="E14" s="7">
        <v>39787461572</v>
      </c>
      <c r="F14" s="5"/>
      <c r="G14" s="5">
        <f t="shared" si="1"/>
        <v>-35532373203</v>
      </c>
      <c r="H14" s="5"/>
      <c r="I14" s="8">
        <f t="shared" si="0"/>
        <v>-89.305454027772228</v>
      </c>
    </row>
    <row r="15" spans="2:10" x14ac:dyDescent="0.25">
      <c r="B15" s="6" t="s">
        <v>14</v>
      </c>
      <c r="C15" s="5">
        <f>5385292450+99339102</f>
        <v>5484631552</v>
      </c>
      <c r="D15" s="5"/>
      <c r="E15" s="7">
        <v>47994712</v>
      </c>
      <c r="F15" s="5"/>
      <c r="G15" s="5">
        <f t="shared" si="1"/>
        <v>5436636840</v>
      </c>
      <c r="H15" s="5"/>
      <c r="I15" s="8">
        <v>0</v>
      </c>
    </row>
    <row r="16" spans="2:10" x14ac:dyDescent="0.25">
      <c r="B16" s="6" t="s">
        <v>15</v>
      </c>
      <c r="C16" s="5">
        <v>5801084109</v>
      </c>
      <c r="D16" s="5"/>
      <c r="E16" s="7">
        <f>3707490224+1</f>
        <v>3707490225</v>
      </c>
      <c r="F16" s="5"/>
      <c r="G16" s="5">
        <f t="shared" si="1"/>
        <v>2093593884</v>
      </c>
      <c r="H16" s="5"/>
      <c r="I16" s="8">
        <f t="shared" si="0"/>
        <v>56.469302869166704</v>
      </c>
    </row>
    <row r="17" spans="2:12" hidden="1" x14ac:dyDescent="0.25">
      <c r="B17" s="6" t="s">
        <v>16</v>
      </c>
      <c r="C17" s="5">
        <v>0</v>
      </c>
      <c r="D17" s="5"/>
      <c r="E17" s="7">
        <v>0</v>
      </c>
      <c r="F17" s="5"/>
      <c r="G17" s="5">
        <f t="shared" si="1"/>
        <v>0</v>
      </c>
      <c r="H17" s="5"/>
      <c r="I17" s="8"/>
    </row>
    <row r="18" spans="2:12" x14ac:dyDescent="0.25">
      <c r="B18" s="6" t="s">
        <v>17</v>
      </c>
      <c r="C18" s="9">
        <v>0</v>
      </c>
      <c r="D18" s="5"/>
      <c r="E18" s="10">
        <v>353959200</v>
      </c>
      <c r="F18" s="5"/>
      <c r="G18" s="9">
        <f t="shared" si="1"/>
        <v>-353959200</v>
      </c>
      <c r="H18" s="5"/>
      <c r="I18" s="11">
        <v>0</v>
      </c>
    </row>
    <row r="19" spans="2:12" x14ac:dyDescent="0.25">
      <c r="B19" s="4" t="s">
        <v>18</v>
      </c>
      <c r="C19" s="12">
        <f>SUM(C12:C18)</f>
        <v>106248002353</v>
      </c>
      <c r="D19" s="5"/>
      <c r="E19" s="12">
        <f>SUM(E12:E18)-1</f>
        <v>101416714641</v>
      </c>
      <c r="F19" s="5"/>
      <c r="G19" s="12">
        <f>SUM(G12:G18)</f>
        <v>4831287711</v>
      </c>
      <c r="H19" s="12"/>
      <c r="I19" s="12">
        <f>SUM(I12:I18)</f>
        <v>-0.54617856720471991</v>
      </c>
    </row>
    <row r="20" spans="2:12" x14ac:dyDescent="0.25">
      <c r="B20" s="4"/>
      <c r="C20" s="5"/>
      <c r="D20" s="5"/>
      <c r="E20" s="5"/>
      <c r="F20" s="5"/>
      <c r="G20" s="7"/>
      <c r="H20" s="5"/>
      <c r="I20" s="13"/>
    </row>
    <row r="21" spans="2:12" x14ac:dyDescent="0.25">
      <c r="B21" s="4" t="s">
        <v>19</v>
      </c>
      <c r="C21" s="5"/>
      <c r="D21" s="5"/>
      <c r="E21" s="5"/>
      <c r="F21" s="5"/>
      <c r="G21" s="7"/>
      <c r="H21" s="5"/>
      <c r="I21" s="13"/>
      <c r="J21" t="s">
        <v>20</v>
      </c>
      <c r="K21" s="14">
        <v>59236485400</v>
      </c>
      <c r="L21" s="15" t="s">
        <v>21</v>
      </c>
    </row>
    <row r="22" spans="2:12" x14ac:dyDescent="0.25">
      <c r="B22" s="6" t="s">
        <v>22</v>
      </c>
      <c r="C22" s="7">
        <v>23782846366</v>
      </c>
      <c r="D22" s="5"/>
      <c r="E22" s="7">
        <f>18913302580-8252875880</f>
        <v>10660426700</v>
      </c>
      <c r="F22" s="5"/>
      <c r="G22" s="5">
        <f>+C22-E22</f>
        <v>13122419666</v>
      </c>
      <c r="H22" s="5"/>
      <c r="I22" s="8">
        <f>(G22/E22)*100</f>
        <v>123.09469438029154</v>
      </c>
      <c r="J22" t="s">
        <v>23</v>
      </c>
      <c r="K22" s="14">
        <v>14918058132</v>
      </c>
    </row>
    <row r="23" spans="2:12" x14ac:dyDescent="0.25">
      <c r="B23" s="6" t="s">
        <v>14</v>
      </c>
      <c r="C23" s="7">
        <v>74374606</v>
      </c>
      <c r="D23" s="5"/>
      <c r="E23" s="5">
        <v>558211389</v>
      </c>
      <c r="F23" s="5"/>
      <c r="G23" s="5">
        <f t="shared" ref="G23:G28" si="2">+C23-E23</f>
        <v>-483836783</v>
      </c>
      <c r="H23" s="5"/>
      <c r="I23" s="8">
        <v>0</v>
      </c>
    </row>
    <row r="24" spans="2:12" x14ac:dyDescent="0.25">
      <c r="B24" s="6" t="s">
        <v>24</v>
      </c>
      <c r="C24" s="7">
        <v>52922643455</v>
      </c>
      <c r="D24" s="5"/>
      <c r="E24" s="5">
        <v>47842649147</v>
      </c>
      <c r="F24" s="5"/>
      <c r="G24" s="5">
        <f t="shared" si="2"/>
        <v>5079994308</v>
      </c>
      <c r="H24" s="5"/>
      <c r="I24" s="8">
        <f t="shared" ref="I24:I28" si="3">(G24/E24)*100</f>
        <v>10.618129218537522</v>
      </c>
      <c r="K24" s="1" t="e">
        <f>+K21+K22+-#REF!</f>
        <v>#REF!</v>
      </c>
    </row>
    <row r="25" spans="2:12" x14ac:dyDescent="0.25">
      <c r="B25" s="6" t="s">
        <v>25</v>
      </c>
      <c r="C25" s="7">
        <v>1246356080</v>
      </c>
      <c r="D25" s="5"/>
      <c r="E25" s="5">
        <v>1357860080</v>
      </c>
      <c r="F25" s="5"/>
      <c r="G25" s="5">
        <f t="shared" si="2"/>
        <v>-111504000</v>
      </c>
      <c r="H25" s="5"/>
      <c r="I25" s="8">
        <f t="shared" si="3"/>
        <v>-8.211744467809968</v>
      </c>
    </row>
    <row r="26" spans="2:12" x14ac:dyDescent="0.25">
      <c r="B26" s="6" t="s">
        <v>26</v>
      </c>
      <c r="C26" s="7">
        <v>811447049</v>
      </c>
      <c r="D26" s="5"/>
      <c r="E26" s="5">
        <f>994446677-509046029</f>
        <v>485400648</v>
      </c>
      <c r="F26" s="5"/>
      <c r="G26" s="5">
        <f t="shared" si="2"/>
        <v>326046401</v>
      </c>
      <c r="H26" s="5"/>
      <c r="I26" s="8">
        <f t="shared" si="3"/>
        <v>67.170573904961088</v>
      </c>
      <c r="J26" t="s">
        <v>27</v>
      </c>
      <c r="K26" s="1">
        <v>32138033424.089996</v>
      </c>
    </row>
    <row r="27" spans="2:12" x14ac:dyDescent="0.25">
      <c r="B27" s="6" t="s">
        <v>28</v>
      </c>
      <c r="C27" s="7">
        <v>675768456</v>
      </c>
      <c r="D27" s="5"/>
      <c r="E27" s="5">
        <v>1102107758</v>
      </c>
      <c r="G27" s="5">
        <f t="shared" si="2"/>
        <v>-426339302</v>
      </c>
      <c r="I27" s="8">
        <f t="shared" si="3"/>
        <v>-38.683994274178765</v>
      </c>
      <c r="J27" t="s">
        <v>29</v>
      </c>
      <c r="K27" s="1">
        <v>12961819024</v>
      </c>
    </row>
    <row r="28" spans="2:12" x14ac:dyDescent="0.25">
      <c r="B28" s="6" t="s">
        <v>30</v>
      </c>
      <c r="C28" s="10">
        <v>190000000</v>
      </c>
      <c r="D28" s="5"/>
      <c r="E28" s="9">
        <v>190000000</v>
      </c>
      <c r="F28" s="5"/>
      <c r="G28" s="9">
        <f t="shared" si="2"/>
        <v>0</v>
      </c>
      <c r="H28" s="5"/>
      <c r="I28" s="11">
        <f t="shared" si="3"/>
        <v>0</v>
      </c>
      <c r="J28" t="s">
        <v>31</v>
      </c>
      <c r="K28" s="1">
        <v>48711792.910003662</v>
      </c>
    </row>
    <row r="29" spans="2:12" x14ac:dyDescent="0.25">
      <c r="B29" s="4" t="s">
        <v>32</v>
      </c>
      <c r="C29" s="12">
        <f>+C22+C23+C24+C25+C26+C27+C28</f>
        <v>79703436012</v>
      </c>
      <c r="D29" s="12"/>
      <c r="E29" s="12">
        <f>+E22+E23+E24+E25+E26+E27+E28</f>
        <v>62196655722</v>
      </c>
      <c r="F29" s="5"/>
      <c r="G29" s="12">
        <f>SUM(G22:G28)</f>
        <v>17506780290</v>
      </c>
      <c r="H29" s="5"/>
      <c r="I29" s="16">
        <f>(G29/E29)*100</f>
        <v>28.147462410599605</v>
      </c>
      <c r="J29" t="s">
        <v>33</v>
      </c>
      <c r="K29" s="1" t="e">
        <f>+K24-K26-K27-K28</f>
        <v>#REF!</v>
      </c>
      <c r="L29" s="17">
        <f>+C14+C22</f>
        <v>28037934735</v>
      </c>
    </row>
    <row r="30" spans="2:12" x14ac:dyDescent="0.25">
      <c r="B30" s="4"/>
      <c r="C30" s="5"/>
      <c r="D30" s="5"/>
      <c r="E30" s="5"/>
      <c r="F30" s="5"/>
      <c r="G30" s="7"/>
      <c r="H30" s="5"/>
      <c r="I30" s="13"/>
      <c r="L30" s="18" t="e">
        <f>+K29-L29</f>
        <v>#REF!</v>
      </c>
    </row>
    <row r="31" spans="2:12" x14ac:dyDescent="0.25">
      <c r="B31" s="4" t="s">
        <v>34</v>
      </c>
      <c r="C31" s="12">
        <f>+C19+C29</f>
        <v>185951438365</v>
      </c>
      <c r="D31" s="5"/>
      <c r="E31" s="12">
        <f>+E19+E29</f>
        <v>163613370363</v>
      </c>
      <c r="F31" s="5"/>
      <c r="G31" s="19">
        <f>+G19+G29</f>
        <v>22338068001</v>
      </c>
      <c r="H31" s="12"/>
      <c r="I31" s="16">
        <f>(G31/E31)*100</f>
        <v>13.652959994308384</v>
      </c>
    </row>
    <row r="32" spans="2:12" x14ac:dyDescent="0.25">
      <c r="B32" s="4"/>
      <c r="C32" s="5"/>
      <c r="D32" s="5"/>
      <c r="E32" s="5"/>
      <c r="F32" s="5"/>
    </row>
    <row r="33" spans="2:9" x14ac:dyDescent="0.25">
      <c r="B33" s="4" t="s">
        <v>35</v>
      </c>
      <c r="C33" s="5"/>
      <c r="D33" s="5"/>
      <c r="E33" s="5"/>
      <c r="F33" s="5"/>
    </row>
    <row r="34" spans="2:9" x14ac:dyDescent="0.25">
      <c r="B34" s="4" t="s">
        <v>36</v>
      </c>
      <c r="C34" s="5"/>
      <c r="D34" s="5"/>
      <c r="E34" s="5"/>
      <c r="F34" s="5"/>
    </row>
    <row r="35" spans="2:9" x14ac:dyDescent="0.25">
      <c r="B35" s="6" t="s">
        <v>37</v>
      </c>
      <c r="C35" s="5">
        <v>10931741350</v>
      </c>
      <c r="D35" s="5"/>
      <c r="E35" s="5">
        <v>7756932752</v>
      </c>
      <c r="F35" s="5"/>
      <c r="G35" s="5">
        <f>+E35-C35</f>
        <v>-3174808598</v>
      </c>
      <c r="H35" s="5"/>
      <c r="I35" s="13">
        <f>((G35/E35)*100)*-1</f>
        <v>40.928659555304598</v>
      </c>
    </row>
    <row r="36" spans="2:9" x14ac:dyDescent="0.25">
      <c r="B36" s="6" t="s">
        <v>38</v>
      </c>
      <c r="C36" s="5">
        <v>3317374028</v>
      </c>
      <c r="D36" s="5"/>
      <c r="E36" s="5">
        <v>3567779500</v>
      </c>
      <c r="F36" s="5"/>
      <c r="G36" s="5">
        <f>+E36-C36</f>
        <v>250405472</v>
      </c>
      <c r="H36" s="5"/>
      <c r="I36" s="13">
        <f t="shared" ref="I36" si="4">((G36/E36)*100)*-1</f>
        <v>-7.0185243230418246</v>
      </c>
    </row>
    <row r="37" spans="2:9" x14ac:dyDescent="0.25">
      <c r="B37" s="6" t="s">
        <v>39</v>
      </c>
      <c r="C37" s="7">
        <v>823744725</v>
      </c>
      <c r="D37" s="5"/>
      <c r="E37" s="7">
        <v>6019325383</v>
      </c>
      <c r="F37" s="5"/>
      <c r="G37" s="5">
        <f>+E37-C37</f>
        <v>5195580658</v>
      </c>
      <c r="H37" s="7"/>
      <c r="I37" s="20">
        <v>0</v>
      </c>
    </row>
    <row r="38" spans="2:9" x14ac:dyDescent="0.25">
      <c r="B38" s="6" t="s">
        <v>40</v>
      </c>
      <c r="C38" s="10">
        <v>26328358663</v>
      </c>
      <c r="D38" s="5"/>
      <c r="E38" s="10">
        <v>5202302760</v>
      </c>
      <c r="F38" s="5"/>
      <c r="G38" s="9">
        <f>+E38-C38</f>
        <v>-21126055903</v>
      </c>
      <c r="H38" s="21"/>
      <c r="I38" s="22">
        <v>0</v>
      </c>
    </row>
    <row r="39" spans="2:9" x14ac:dyDescent="0.25">
      <c r="B39" s="4" t="s">
        <v>41</v>
      </c>
      <c r="C39" s="19">
        <f>SUM(C35:C38)</f>
        <v>41401218766</v>
      </c>
      <c r="D39" s="5"/>
      <c r="E39" s="19">
        <f>SUM(E35:E38)</f>
        <v>22546340395</v>
      </c>
      <c r="F39" s="5"/>
      <c r="G39" s="19">
        <f>SUM(G35:G38)</f>
        <v>-18854878371</v>
      </c>
      <c r="H39" s="7"/>
      <c r="I39" s="23">
        <f>((G39/E39)*100)*-1</f>
        <v>83.627223046722747</v>
      </c>
    </row>
    <row r="40" spans="2:9" x14ac:dyDescent="0.25">
      <c r="B40" s="4"/>
      <c r="C40" s="7"/>
      <c r="D40" s="5"/>
      <c r="E40" s="7"/>
      <c r="F40" s="5"/>
      <c r="G40" s="7"/>
      <c r="H40" s="7"/>
      <c r="I40" s="20"/>
    </row>
    <row r="41" spans="2:9" x14ac:dyDescent="0.25">
      <c r="B41" s="4" t="s">
        <v>42</v>
      </c>
      <c r="C41" s="7"/>
      <c r="D41" s="5"/>
      <c r="E41" s="7"/>
      <c r="F41" s="5"/>
      <c r="G41" s="7"/>
      <c r="H41" s="7"/>
      <c r="I41" s="20"/>
    </row>
    <row r="42" spans="2:9" x14ac:dyDescent="0.25">
      <c r="B42" s="6" t="s">
        <v>37</v>
      </c>
      <c r="C42" s="7">
        <f>475337103+3</f>
        <v>475337106</v>
      </c>
      <c r="D42" s="5"/>
      <c r="E42" s="7">
        <v>1092461655</v>
      </c>
      <c r="F42" s="5"/>
      <c r="G42" s="7">
        <f>+E42-C42</f>
        <v>617124549</v>
      </c>
      <c r="H42" s="7"/>
      <c r="I42" s="20">
        <f t="shared" ref="I42:I44" si="5">((G42/E42)*100)*-1</f>
        <v>-56.489355592073387</v>
      </c>
    </row>
    <row r="43" spans="2:9" x14ac:dyDescent="0.25">
      <c r="B43" s="6" t="s">
        <v>43</v>
      </c>
      <c r="C43" s="7">
        <v>859815946</v>
      </c>
      <c r="D43" s="5"/>
      <c r="E43" s="7">
        <v>1069800501</v>
      </c>
      <c r="F43" s="5"/>
      <c r="G43" s="7">
        <f t="shared" ref="G43:G45" si="6">+E43-C43</f>
        <v>209984555</v>
      </c>
      <c r="H43" s="7"/>
      <c r="I43" s="20">
        <f t="shared" si="5"/>
        <v>-19.62838443277192</v>
      </c>
    </row>
    <row r="44" spans="2:9" x14ac:dyDescent="0.25">
      <c r="B44" s="6" t="s">
        <v>39</v>
      </c>
      <c r="C44" s="7">
        <v>6877312696</v>
      </c>
      <c r="D44" s="5"/>
      <c r="E44" s="7">
        <v>1528983066</v>
      </c>
      <c r="F44" s="5"/>
      <c r="G44" s="7">
        <f t="shared" si="6"/>
        <v>-5348329630</v>
      </c>
      <c r="H44" s="21"/>
      <c r="I44" s="20">
        <f t="shared" si="5"/>
        <v>349.7965248229898</v>
      </c>
    </row>
    <row r="45" spans="2:9" x14ac:dyDescent="0.25">
      <c r="B45" s="6" t="s">
        <v>44</v>
      </c>
      <c r="C45" s="10">
        <v>0</v>
      </c>
      <c r="D45" s="5"/>
      <c r="E45" s="10">
        <v>0</v>
      </c>
      <c r="F45" s="5"/>
      <c r="G45" s="10">
        <f t="shared" si="6"/>
        <v>0</v>
      </c>
      <c r="H45" s="21"/>
      <c r="I45" s="22"/>
    </row>
    <row r="46" spans="2:9" x14ac:dyDescent="0.25">
      <c r="B46" s="4" t="s">
        <v>45</v>
      </c>
      <c r="C46" s="19">
        <f>SUM(C42:C45)</f>
        <v>8212465748</v>
      </c>
      <c r="D46" s="5"/>
      <c r="E46" s="19">
        <f>SUM(E42:E45)</f>
        <v>3691245222</v>
      </c>
      <c r="F46" s="5"/>
      <c r="G46" s="19">
        <f>SUM(G42:G45)</f>
        <v>-4521220526</v>
      </c>
      <c r="H46" s="19"/>
      <c r="I46" s="23">
        <f>((G46/E46)*100)*-1</f>
        <v>122.48496791958732</v>
      </c>
    </row>
    <row r="47" spans="2:9" x14ac:dyDescent="0.25">
      <c r="B47" s="4"/>
      <c r="C47" s="5"/>
      <c r="D47" s="5"/>
      <c r="E47" s="5"/>
      <c r="F47" s="5"/>
    </row>
    <row r="48" spans="2:9" x14ac:dyDescent="0.25">
      <c r="B48" s="4" t="s">
        <v>46</v>
      </c>
      <c r="C48" s="12">
        <f>+C39+C46</f>
        <v>49613684514</v>
      </c>
      <c r="D48" s="5"/>
      <c r="E48" s="12">
        <f>+E39+E46</f>
        <v>26237585617</v>
      </c>
      <c r="F48" s="5"/>
      <c r="G48" s="19">
        <f>C48-E48</f>
        <v>23376098897</v>
      </c>
      <c r="H48" s="12"/>
      <c r="I48" s="16">
        <f>((G48/E48)*100)*-1</f>
        <v>-89.093940419022516</v>
      </c>
    </row>
    <row r="49" spans="2:9" x14ac:dyDescent="0.25">
      <c r="B49" s="4"/>
      <c r="C49" s="5"/>
      <c r="D49" s="5"/>
      <c r="E49" s="5"/>
      <c r="F49" s="5"/>
      <c r="G49" s="5"/>
      <c r="H49" s="5"/>
      <c r="I49" s="13"/>
    </row>
    <row r="50" spans="2:9" x14ac:dyDescent="0.25">
      <c r="B50" s="4" t="s">
        <v>47</v>
      </c>
      <c r="C50" s="5"/>
      <c r="D50" s="5"/>
      <c r="E50" s="5"/>
      <c r="F50" s="5"/>
      <c r="G50" s="5"/>
      <c r="H50" s="5"/>
      <c r="I50" s="13"/>
    </row>
    <row r="51" spans="2:9" x14ac:dyDescent="0.25">
      <c r="B51" s="6" t="s">
        <v>48</v>
      </c>
      <c r="C51" s="5">
        <v>56025353333.949997</v>
      </c>
      <c r="D51" s="5"/>
      <c r="E51" s="5">
        <v>56025353333.949997</v>
      </c>
      <c r="F51" s="5"/>
      <c r="G51" s="5">
        <f>+E51-C51</f>
        <v>0</v>
      </c>
      <c r="H51" s="5"/>
      <c r="I51" s="13">
        <f>((G51/E51)*100)*-1</f>
        <v>0</v>
      </c>
    </row>
    <row r="52" spans="2:9" x14ac:dyDescent="0.25">
      <c r="B52" s="6" t="s">
        <v>49</v>
      </c>
      <c r="C52" s="5">
        <v>77188524092</v>
      </c>
      <c r="D52" s="5"/>
      <c r="E52" s="5">
        <v>59659442149</v>
      </c>
      <c r="F52" s="5"/>
      <c r="G52" s="5">
        <f>+E52-C52</f>
        <v>-17529081943</v>
      </c>
      <c r="H52" s="5"/>
      <c r="I52" s="13">
        <f>((G52/E52)*100)*-1</f>
        <v>29.381907224712155</v>
      </c>
    </row>
    <row r="53" spans="2:9" x14ac:dyDescent="0.25">
      <c r="B53" s="6" t="s">
        <v>50</v>
      </c>
      <c r="C53" s="9">
        <v>3123876425</v>
      </c>
      <c r="D53" s="5"/>
      <c r="E53" s="9">
        <v>21690989263</v>
      </c>
      <c r="F53" s="5"/>
      <c r="G53" s="9">
        <f>+E53-C53</f>
        <v>18567112838</v>
      </c>
      <c r="H53" s="5"/>
      <c r="I53" s="24">
        <f>((G53/E53)*100)*-1</f>
        <v>-85.598275914835114</v>
      </c>
    </row>
    <row r="54" spans="2:9" x14ac:dyDescent="0.25">
      <c r="B54" s="4" t="s">
        <v>51</v>
      </c>
      <c r="C54" s="12">
        <f>+SUM(C51:C53)</f>
        <v>136337753850.95</v>
      </c>
      <c r="D54" s="5"/>
      <c r="E54" s="12">
        <f>+SUM(E51:E53)</f>
        <v>137375784745.95</v>
      </c>
      <c r="F54" s="5"/>
      <c r="G54" s="12">
        <f>+SUM(G51:G53)</f>
        <v>1038030895</v>
      </c>
      <c r="H54" s="5"/>
      <c r="I54" s="16">
        <f>((G54/E54)*100)*-1</f>
        <v>-0.75561416949838567</v>
      </c>
    </row>
    <row r="55" spans="2:9" x14ac:dyDescent="0.25">
      <c r="C55" s="5"/>
      <c r="D55" s="5"/>
      <c r="E55" s="5"/>
      <c r="F55" s="5"/>
      <c r="G55" s="5"/>
      <c r="H55" s="5"/>
      <c r="I55" s="25"/>
    </row>
    <row r="56" spans="2:9" x14ac:dyDescent="0.25">
      <c r="B56" s="26" t="s">
        <v>52</v>
      </c>
      <c r="C56" s="12">
        <f>+C48+C54</f>
        <v>185951438364.95001</v>
      </c>
      <c r="D56" s="5"/>
      <c r="E56" s="12">
        <f>+E48+E54</f>
        <v>163613370362.95001</v>
      </c>
      <c r="F56" s="5"/>
      <c r="G56" s="12">
        <f>E56-C56</f>
        <v>-22338068002</v>
      </c>
      <c r="H56" s="12"/>
      <c r="I56" s="16">
        <f>((G56/E56)*100)*-1</f>
        <v>13.652959994923751</v>
      </c>
    </row>
    <row r="57" spans="2:9" x14ac:dyDescent="0.25">
      <c r="B57" s="26"/>
      <c r="C57" s="12"/>
      <c r="D57" s="5"/>
      <c r="E57" s="12"/>
      <c r="F57" s="5"/>
      <c r="G57" s="12"/>
      <c r="H57" s="12"/>
      <c r="I57" s="16"/>
    </row>
    <row r="58" spans="2:9" x14ac:dyDescent="0.25">
      <c r="B58" s="26"/>
      <c r="C58" s="12"/>
      <c r="D58" s="27"/>
      <c r="E58" s="12"/>
      <c r="F58" s="5"/>
      <c r="G58" s="12"/>
      <c r="H58" s="12"/>
      <c r="I58" s="16"/>
    </row>
    <row r="59" spans="2:9" x14ac:dyDescent="0.25">
      <c r="B59" s="26"/>
      <c r="C59" s="12"/>
      <c r="D59" s="12"/>
      <c r="E59" s="12"/>
      <c r="F59" s="5"/>
      <c r="G59" s="12"/>
      <c r="H59" s="12"/>
      <c r="I59" s="16"/>
    </row>
    <row r="60" spans="2:9" x14ac:dyDescent="0.25">
      <c r="C60" s="28"/>
      <c r="D60" s="28"/>
      <c r="E60" s="28"/>
    </row>
    <row r="61" spans="2:9" ht="15.75" x14ac:dyDescent="0.25">
      <c r="B61" s="29" t="s">
        <v>53</v>
      </c>
      <c r="C61" s="28"/>
      <c r="D61" s="28"/>
      <c r="E61" s="36" t="s">
        <v>54</v>
      </c>
      <c r="F61" s="36"/>
      <c r="G61" s="36"/>
      <c r="H61" s="36"/>
      <c r="I61" s="36"/>
    </row>
    <row r="62" spans="2:9" ht="15.75" x14ac:dyDescent="0.25">
      <c r="B62" s="30" t="s">
        <v>55</v>
      </c>
      <c r="C62" s="28"/>
      <c r="D62" s="28"/>
      <c r="E62" s="35" t="s">
        <v>56</v>
      </c>
      <c r="F62" s="35"/>
      <c r="G62" s="35"/>
      <c r="H62" s="35"/>
      <c r="I62" s="35"/>
    </row>
    <row r="63" spans="2:9" ht="15.75" x14ac:dyDescent="0.25">
      <c r="B63" s="30"/>
      <c r="C63" s="28"/>
      <c r="D63" s="28"/>
      <c r="E63" s="31"/>
      <c r="F63" s="31"/>
      <c r="G63" s="31"/>
      <c r="H63" s="31"/>
      <c r="I63" s="31"/>
    </row>
    <row r="64" spans="2:9" ht="15.75" x14ac:dyDescent="0.25">
      <c r="B64" s="32"/>
      <c r="C64" s="28"/>
      <c r="D64" s="28"/>
      <c r="E64" s="31"/>
      <c r="F64" s="31"/>
      <c r="G64" s="31"/>
      <c r="H64" s="31"/>
      <c r="I64" s="31"/>
    </row>
    <row r="65" spans="2:9" x14ac:dyDescent="0.25">
      <c r="C65" s="33"/>
      <c r="D65" s="33"/>
      <c r="E65" s="28"/>
      <c r="F65" s="28"/>
      <c r="G65" s="34"/>
      <c r="H65" s="34"/>
    </row>
    <row r="66" spans="2:9" x14ac:dyDescent="0.25">
      <c r="B66" s="36" t="s">
        <v>57</v>
      </c>
      <c r="C66" s="36"/>
      <c r="D66" s="36"/>
      <c r="E66" s="36"/>
      <c r="F66" s="36"/>
      <c r="G66" s="36"/>
      <c r="H66" s="36"/>
      <c r="I66" s="36"/>
    </row>
    <row r="67" spans="2:9" ht="15.75" x14ac:dyDescent="0.25">
      <c r="B67" s="35" t="s">
        <v>58</v>
      </c>
      <c r="C67" s="35"/>
      <c r="D67" s="35"/>
      <c r="E67" s="35"/>
      <c r="F67" s="35"/>
      <c r="G67" s="35"/>
      <c r="H67" s="35"/>
      <c r="I67" s="35"/>
    </row>
    <row r="68" spans="2:9" x14ac:dyDescent="0.25">
      <c r="C68" s="34"/>
      <c r="D68" s="34"/>
    </row>
  </sheetData>
  <sheetProtection algorithmName="SHA-512" hashValue="EgGCM6uVO2DotK8j6XaAXDvUzZ21PAryKDtV+rZQ3OE/G3H/9KN1JJDG0aADRjBT16VBfgkb/yOPycxNjy6+hQ==" saltValue="Zy0ApJ1igLn0EVH20udQvQ==" spinCount="100000" sheet="1" formatCells="0" formatColumns="0" formatRows="0" insertColumns="0" insertRows="0" insertHyperlinks="0" deleteColumns="0" deleteRows="0" sort="0" autoFilter="0" pivotTables="0"/>
  <mergeCells count="9">
    <mergeCell ref="E62:I62"/>
    <mergeCell ref="B66:I66"/>
    <mergeCell ref="B67:I67"/>
    <mergeCell ref="B2:I2"/>
    <mergeCell ref="B3:I3"/>
    <mergeCell ref="B4:I4"/>
    <mergeCell ref="B5:J5"/>
    <mergeCell ref="B6:I6"/>
    <mergeCell ref="E61:I61"/>
  </mergeCells>
  <pageMargins left="0.16" right="0.23" top="0.22" bottom="0.16" header="0.2" footer="0.16"/>
  <pageSetup scale="7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ADM-SISTEMAS01</cp:lastModifiedBy>
  <cp:lastPrinted>2025-11-13T15:37:20Z</cp:lastPrinted>
  <dcterms:created xsi:type="dcterms:W3CDTF">2025-11-03T06:50:40Z</dcterms:created>
  <dcterms:modified xsi:type="dcterms:W3CDTF">2025-11-19T01:21:44Z</dcterms:modified>
</cp:coreProperties>
</file>